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055" windowHeight="10500"/>
  </bookViews>
  <sheets>
    <sheet name="8.1" sheetId="1" r:id="rId1"/>
  </sheets>
  <definedNames>
    <definedName name="_xlnm._FilterDatabase" localSheetId="0" hidden="1">'8.1'!$A$10:$AN$103</definedName>
    <definedName name="_xlnm.Print_Area" localSheetId="0">'8.1'!$A$1:$AE$103</definedName>
  </definedNames>
  <calcPr calcId="124519"/>
</workbook>
</file>

<file path=xl/calcChain.xml><?xml version="1.0" encoding="utf-8"?>
<calcChain xmlns="http://schemas.openxmlformats.org/spreadsheetml/2006/main">
  <c r="Q116" i="1"/>
  <c r="Q115"/>
  <c r="Q114"/>
  <c r="Q113"/>
  <c r="Q112"/>
  <c r="Q111"/>
  <c r="Q110"/>
  <c r="Q109"/>
  <c r="Q108"/>
  <c r="Q107"/>
  <c r="Q106"/>
  <c r="Q105"/>
  <c r="Q102"/>
  <c r="I102"/>
  <c r="T101"/>
  <c r="T99" s="1"/>
  <c r="Q100"/>
  <c r="I100"/>
  <c r="S99"/>
  <c r="R99"/>
  <c r="L99"/>
  <c r="K99"/>
  <c r="J99"/>
  <c r="M98"/>
  <c r="L98"/>
  <c r="I98"/>
  <c r="M97"/>
  <c r="M116" s="1"/>
  <c r="L97"/>
  <c r="I97"/>
  <c r="M96"/>
  <c r="L96"/>
  <c r="I96"/>
  <c r="M95"/>
  <c r="M115" s="1"/>
  <c r="L95"/>
  <c r="I95"/>
  <c r="M94"/>
  <c r="L94"/>
  <c r="I94"/>
  <c r="M93"/>
  <c r="L93"/>
  <c r="I93"/>
  <c r="M92"/>
  <c r="L92"/>
  <c r="I92"/>
  <c r="M91"/>
  <c r="L91"/>
  <c r="I91"/>
  <c r="M90"/>
  <c r="M114" s="1"/>
  <c r="L90"/>
  <c r="I90"/>
  <c r="M89"/>
  <c r="L89"/>
  <c r="I89"/>
  <c r="M88"/>
  <c r="L88"/>
  <c r="I88"/>
  <c r="M87"/>
  <c r="L87"/>
  <c r="I87"/>
  <c r="M86"/>
  <c r="L86"/>
  <c r="I86"/>
  <c r="M85"/>
  <c r="L85"/>
  <c r="I85"/>
  <c r="M84"/>
  <c r="L84"/>
  <c r="I84"/>
  <c r="M83"/>
  <c r="M113" s="1"/>
  <c r="L83"/>
  <c r="I83"/>
  <c r="M82"/>
  <c r="L82"/>
  <c r="I82"/>
  <c r="M81"/>
  <c r="M112" s="1"/>
  <c r="L81"/>
  <c r="I81"/>
  <c r="M80"/>
  <c r="L80"/>
  <c r="I80"/>
  <c r="M79"/>
  <c r="L79"/>
  <c r="I79"/>
  <c r="M78"/>
  <c r="L78"/>
  <c r="I78"/>
  <c r="M77"/>
  <c r="L77"/>
  <c r="I77"/>
  <c r="M76"/>
  <c r="L76"/>
  <c r="I76"/>
  <c r="M75"/>
  <c r="L75"/>
  <c r="I75"/>
  <c r="M74"/>
  <c r="L74"/>
  <c r="I74"/>
  <c r="M73"/>
  <c r="L73"/>
  <c r="I73"/>
  <c r="M72"/>
  <c r="L72"/>
  <c r="I72"/>
  <c r="M71"/>
  <c r="L71"/>
  <c r="I71"/>
  <c r="M70"/>
  <c r="L70"/>
  <c r="I70"/>
  <c r="M69"/>
  <c r="L69"/>
  <c r="I69"/>
  <c r="M68"/>
  <c r="L68"/>
  <c r="I68"/>
  <c r="M67"/>
  <c r="L67"/>
  <c r="I67"/>
  <c r="M66"/>
  <c r="L66"/>
  <c r="I66"/>
  <c r="M65"/>
  <c r="L65"/>
  <c r="I65"/>
  <c r="M64"/>
  <c r="L64"/>
  <c r="I64"/>
  <c r="M63"/>
  <c r="L63"/>
  <c r="I63"/>
  <c r="M62"/>
  <c r="L62"/>
  <c r="I62"/>
  <c r="M61"/>
  <c r="M111" s="1"/>
  <c r="L61"/>
  <c r="I61"/>
  <c r="M60"/>
  <c r="L60"/>
  <c r="I60"/>
  <c r="M59"/>
  <c r="L59"/>
  <c r="I59"/>
  <c r="M58"/>
  <c r="L58"/>
  <c r="I58"/>
  <c r="M57"/>
  <c r="L57"/>
  <c r="I57"/>
  <c r="M56"/>
  <c r="L56"/>
  <c r="I56"/>
  <c r="M55"/>
  <c r="M110" s="1"/>
  <c r="L55"/>
  <c r="I55"/>
  <c r="M54"/>
  <c r="L54"/>
  <c r="I54"/>
  <c r="M53"/>
  <c r="L53"/>
  <c r="I53"/>
  <c r="M52"/>
  <c r="L52"/>
  <c r="I52"/>
  <c r="M51"/>
  <c r="L51"/>
  <c r="I51"/>
  <c r="M50"/>
  <c r="L50"/>
  <c r="I50"/>
  <c r="M49"/>
  <c r="L49"/>
  <c r="I49"/>
  <c r="M48"/>
  <c r="L48"/>
  <c r="I48"/>
  <c r="M47"/>
  <c r="L47"/>
  <c r="I47"/>
  <c r="M46"/>
  <c r="L46"/>
  <c r="I46"/>
  <c r="M45"/>
  <c r="L45"/>
  <c r="I45"/>
  <c r="M44"/>
  <c r="L44"/>
  <c r="I44"/>
  <c r="M43"/>
  <c r="L43"/>
  <c r="I43"/>
  <c r="M42"/>
  <c r="L42"/>
  <c r="I42"/>
  <c r="M41"/>
  <c r="L41"/>
  <c r="I41"/>
  <c r="M40"/>
  <c r="L40"/>
  <c r="I40"/>
  <c r="M39"/>
  <c r="L39"/>
  <c r="I39"/>
  <c r="M38"/>
  <c r="L38"/>
  <c r="I38"/>
  <c r="M37"/>
  <c r="L37"/>
  <c r="I37"/>
  <c r="M36"/>
  <c r="M109" s="1"/>
  <c r="L36"/>
  <c r="I36"/>
  <c r="M35"/>
  <c r="L35"/>
  <c r="I35"/>
  <c r="M34"/>
  <c r="L34"/>
  <c r="I34"/>
  <c r="M33"/>
  <c r="L33"/>
  <c r="I33"/>
  <c r="M32"/>
  <c r="L32"/>
  <c r="I32"/>
  <c r="M31"/>
  <c r="M108" s="1"/>
  <c r="L31"/>
  <c r="I31"/>
  <c r="M30"/>
  <c r="L30"/>
  <c r="I30"/>
  <c r="M29"/>
  <c r="L29"/>
  <c r="I29"/>
  <c r="M28"/>
  <c r="L28"/>
  <c r="I28"/>
  <c r="M27"/>
  <c r="M107" s="1"/>
  <c r="L27"/>
  <c r="I27"/>
  <c r="M26"/>
  <c r="L26"/>
  <c r="I26"/>
  <c r="M25"/>
  <c r="L25"/>
  <c r="I25"/>
  <c r="M24"/>
  <c r="L24"/>
  <c r="I24"/>
  <c r="M23"/>
  <c r="L23"/>
  <c r="I23"/>
  <c r="M22"/>
  <c r="L22"/>
  <c r="I22"/>
  <c r="L21"/>
  <c r="M21" s="1"/>
  <c r="I21"/>
  <c r="L20"/>
  <c r="M20" s="1"/>
  <c r="I20"/>
  <c r="L19"/>
  <c r="M19" s="1"/>
  <c r="I19"/>
  <c r="L18"/>
  <c r="M18" s="1"/>
  <c r="I18"/>
  <c r="L17"/>
  <c r="M17" s="1"/>
  <c r="I17"/>
  <c r="L16"/>
  <c r="M16" s="1"/>
  <c r="I16"/>
  <c r="L15"/>
  <c r="M15" s="1"/>
  <c r="I15"/>
  <c r="L14"/>
  <c r="M14" s="1"/>
  <c r="I14"/>
  <c r="L13"/>
  <c r="M13" s="1"/>
  <c r="I13"/>
  <c r="L12"/>
  <c r="M12" s="1"/>
  <c r="M106" s="1"/>
  <c r="I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L11"/>
  <c r="M11" s="1"/>
  <c r="Q117" l="1"/>
  <c r="M101"/>
  <c r="I101" s="1"/>
  <c r="I99" s="1"/>
  <c r="M105"/>
  <c r="M117" s="1"/>
  <c r="Q99"/>
  <c r="Q101"/>
</calcChain>
</file>

<file path=xl/sharedStrings.xml><?xml version="1.0" encoding="utf-8"?>
<sst xmlns="http://schemas.openxmlformats.org/spreadsheetml/2006/main" count="1078" uniqueCount="185">
  <si>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2017 год</t>
  </si>
  <si>
    <t>ООО "Артемовская электросетевая компания"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</si>
  <si>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</si>
  <si>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</si>
  <si>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</si>
  <si>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</si>
  <si>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</si>
  <si>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</si>
  <si>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</si>
  <si>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</si>
  <si>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</si>
  <si>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</si>
  <si>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</si>
  <si>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</si>
  <si>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</si>
  <si>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</si>
  <si>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</si>
  <si>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</si>
  <si>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</si>
  <si>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</si>
  <si>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</si>
  <si>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</si>
  <si>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</si>
  <si>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</si>
  <si>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</si>
  <si>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</si>
  <si>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</si>
  <si>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</si>
  <si>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</si>
  <si>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</si>
  <si>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</si>
  <si>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</si>
  <si>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</si>
  <si>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</si>
  <si>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</si>
  <si>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</si>
  <si>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АЭСК</t>
  </si>
  <si>
    <t xml:space="preserve">повреждение на ВЛ-6 кВ оп. № 3            ТП-65 яч. № 5                      </t>
  </si>
  <si>
    <t>6 кВ</t>
  </si>
  <si>
    <t>А</t>
  </si>
  <si>
    <r>
      <t xml:space="preserve">6 кВ Ф-13 ПС «Шахтовая» </t>
    </r>
    <r>
      <rPr>
        <sz val="11"/>
        <color indexed="8"/>
        <rFont val="Calibri"/>
        <family val="2"/>
        <charset val="204"/>
      </rPr>
      <t xml:space="preserve"> КТП-61/1, 181, 70/1, ТП-60, 61, 65, 70, 96, 500,501 </t>
    </r>
  </si>
  <si>
    <t>нет</t>
  </si>
  <si>
    <t>Нет данных</t>
  </si>
  <si>
    <t xml:space="preserve">повреждение КЛ-6 кВ ТП-49 яч. № 3 и ТП-52 яч. № 5  </t>
  </si>
  <si>
    <r>
      <t>6 кВ Ф-7 ПС «Артёмовская»</t>
    </r>
    <r>
      <rPr>
        <sz val="11"/>
        <color indexed="8"/>
        <rFont val="Calibri"/>
        <family val="2"/>
        <charset val="204"/>
      </rPr>
      <t xml:space="preserve"> ТП-175,КТП-1,КТП-412,ТП-28,ТП-49, ТП-52,ТП-34,ТП-84,КТП-413,КТП-Эльвира, Дальневосточное,Рынок</t>
    </r>
  </si>
  <si>
    <t xml:space="preserve">повреждение КЛ-6 кВ ТП-27 яч. КТП-Лесхоз            отгорел шлейф-6 кВ головная опора РП-ВКУ    </t>
  </si>
  <si>
    <r>
      <t>6 кВ Ф-24 ПС «Артёмовская»</t>
    </r>
    <r>
      <rPr>
        <sz val="11"/>
        <color indexed="8"/>
        <rFont val="Calibri"/>
        <family val="2"/>
        <charset val="204"/>
      </rPr>
      <t xml:space="preserve"> ТП-25, ТП-132, ТП-35, ТП-34, ТП-23, СТП-132/1, КТП-195,КТП-Меридиан, Лесхоз, Локатор, СТП-Парк, ФКиС, РП-ВКУ</t>
    </r>
  </si>
  <si>
    <t>Нет</t>
  </si>
  <si>
    <t>ВЛ-6 кВ от ТП-179 яч. № 3 оп. № 2</t>
  </si>
  <si>
    <r>
      <t>6 кВ Ф-21 ПС «Артёмовская»</t>
    </r>
    <r>
      <rPr>
        <sz val="11"/>
        <color indexed="8"/>
        <rFont val="Calibri"/>
        <family val="2"/>
        <charset val="204"/>
      </rPr>
      <t xml:space="preserve"> КТП-36, 37, 38, 39, 40, 40/1, 86, 182 КТП-Кравченко, Магазин, ГСМ, АЗС, Ромина, 411, 433, 304 </t>
    </r>
  </si>
  <si>
    <t>мтз</t>
  </si>
  <si>
    <r>
      <t xml:space="preserve">6 кВ Ф-13 ПС «Шахтовая» </t>
    </r>
    <r>
      <rPr>
        <sz val="11"/>
        <color indexed="8"/>
        <rFont val="Calibri"/>
        <family val="2"/>
        <charset val="204"/>
      </rPr>
      <t xml:space="preserve"> КТП-61/1, 181, 70/1, ТП-60, 61, 65, 70, 96, 500, 501,Алмаз </t>
    </r>
  </si>
  <si>
    <t>повреждение КЛ-6 кВ ТП-62 яч. № 1</t>
  </si>
  <si>
    <r>
      <t xml:space="preserve">6 кВ Ф-13 ПС «Шахтовая» </t>
    </r>
    <r>
      <rPr>
        <sz val="11"/>
        <color indexed="8"/>
        <rFont val="Calibri"/>
        <family val="2"/>
        <charset val="204"/>
      </rPr>
      <t xml:space="preserve"> КТП-61/1, 181, 70/1, ТП-60, 61, 65, 70, 96, 500, 501,Алмаз,313 </t>
    </r>
  </si>
  <si>
    <t>не санкционированное отключение            РВ-6 кВ под нагрузкой</t>
  </si>
  <si>
    <r>
      <t xml:space="preserve">6 кВ Ф-10 ПС «АТЭЦ»        </t>
    </r>
    <r>
      <rPr>
        <sz val="11"/>
        <color indexed="8"/>
        <rFont val="Calibri"/>
        <family val="2"/>
        <charset val="204"/>
      </rPr>
      <t xml:space="preserve"> ТП-106, 107, 108, 137</t>
    </r>
  </si>
  <si>
    <t>при оперативных переключениях К.З. в ТП-70 яч. № 4</t>
  </si>
  <si>
    <t>повреждение КЛ-6 кВ между ТП-25 и ТП-23</t>
  </si>
  <si>
    <t>повреждение КЛ-6 кВ ТП-42 на абонентскую КТП-422</t>
  </si>
  <si>
    <r>
      <t>6 кВ Ф-4 ПС «Шахта – 7»</t>
    </r>
    <r>
      <rPr>
        <sz val="11"/>
        <color indexed="8"/>
        <rFont val="Calibri"/>
        <family val="2"/>
        <charset val="204"/>
      </rPr>
      <t xml:space="preserve">     ТП-165, ТП-141, ТП-20, ТП-21, ТП-130, ТП-2, ТП-83, ТП-179, ТП-42, КТП-312</t>
    </r>
  </si>
  <si>
    <t>повреждение ВЛ-6кВ ориентир Севастопольская, 17</t>
  </si>
  <si>
    <r>
      <t>6 кВ Ф-8 ПС «Шахта – 7»</t>
    </r>
    <r>
      <rPr>
        <sz val="11"/>
        <color indexed="8"/>
        <rFont val="Calibri"/>
        <family val="2"/>
        <charset val="204"/>
      </rPr>
      <t xml:space="preserve">     РП-3, ТП-18, ТП-19, ТП-89, КТП-10/1, КТП-196, 419</t>
    </r>
  </si>
  <si>
    <t>К.З. на 2С-6 кВ ф-21 ПС "Шахта-7"</t>
  </si>
  <si>
    <r>
      <t>6 кВ Ф-21 ПС «Шахта – 7»</t>
    </r>
    <r>
      <rPr>
        <sz val="11"/>
        <color indexed="8"/>
        <rFont val="Calibri"/>
        <family val="2"/>
        <charset val="204"/>
      </rPr>
      <t xml:space="preserve">     РП-2, ТП-157, ТП-24, ТП-171, ТП-79, ТП-89, КТП-171/1, 167/1</t>
    </r>
  </si>
  <si>
    <t>повреждение КЛ-6 кВ между ТП-97 и ТП-ф-ка "Пианино"</t>
  </si>
  <si>
    <r>
      <t xml:space="preserve">6 кВ Ф-7 ПС «Шахта-7»        </t>
    </r>
    <r>
      <rPr>
        <sz val="11"/>
        <color indexed="8"/>
        <rFont val="Calibri"/>
        <family val="2"/>
        <charset val="204"/>
      </rPr>
      <t xml:space="preserve"> ТП-97,ТП-15,ТП-144, ТП-Пианино, КТП-183, 15/1, 74, 14, 421, "Трач", СТП-445, 446, 421 311, 447 </t>
    </r>
  </si>
  <si>
    <t>КТП-160</t>
  </si>
  <si>
    <t>0,4 кВ</t>
  </si>
  <si>
    <t>ВЛ-0,4 кВ Ф-Ватутина 1-9 КТП-160</t>
  </si>
  <si>
    <t>ТП-17</t>
  </si>
  <si>
    <t>ВЛ-0,4 кВ Ф-Херсонская-Ставропольская ТП-17</t>
  </si>
  <si>
    <t>ТП-42</t>
  </si>
  <si>
    <t>ВЛ-0,4 кВ Ф-1 Западная ТП-42</t>
  </si>
  <si>
    <t>КТП-202</t>
  </si>
  <si>
    <t>КТП-202 РУ-0,4 кВ Ф- пер. Уральский</t>
  </si>
  <si>
    <t>КЛ-6 кВ между ТП-167 – ТП-171/1</t>
  </si>
  <si>
    <t>ВЛ-6 кВ Ф-15 ПС Шахта-7</t>
  </si>
  <si>
    <t>6 кв</t>
  </si>
  <si>
    <r>
      <t>6 кВ Ф-15 ПС «Шахта – 7»</t>
    </r>
    <r>
      <rPr>
        <sz val="11"/>
        <color indexed="8"/>
        <rFont val="Calibri"/>
        <family val="2"/>
        <charset val="204"/>
      </rPr>
      <t xml:space="preserve">   КТП-442, </t>
    </r>
    <r>
      <rPr>
        <sz val="11"/>
        <rFont val="Calibri"/>
        <family val="2"/>
        <charset val="204"/>
      </rPr>
      <t xml:space="preserve">452, Стар, Маковозова, Бадалян, Исток, Окна Приморья, Автобан, Родник-1, 13, 13/1, 13/2, ТП-140, 172, 93  </t>
    </r>
  </si>
  <si>
    <t>КТП-201</t>
  </si>
  <si>
    <t>ВЛ-0,4 кВ Ф-Московская-Ленинградская КТП-201</t>
  </si>
  <si>
    <t>ВЛ-6 кВ Ф-7 ПС УПТФ</t>
  </si>
  <si>
    <r>
      <t xml:space="preserve">6 кВ Ф-7 ПС «УПТФ»        </t>
    </r>
    <r>
      <rPr>
        <sz val="11"/>
        <color indexed="8"/>
        <rFont val="Calibri"/>
        <family val="2"/>
        <charset val="204"/>
      </rPr>
      <t xml:space="preserve"> ТП-176, 102, 99, 149, СТП-149/1</t>
    </r>
  </si>
  <si>
    <t>ВЛ-6 кВ Ф-3 ПС АТЭЦ</t>
  </si>
  <si>
    <r>
      <t xml:space="preserve">6 кВ Ф-3 ПС «АТЭЦ»        </t>
    </r>
    <r>
      <rPr>
        <sz val="11"/>
        <color indexed="8"/>
        <rFont val="Calibri"/>
        <family val="2"/>
        <charset val="204"/>
      </rPr>
      <t xml:space="preserve"> КТП-72/1, 109, 111, 110, 110/1, 110/2,СТП-314, 315, КТП-РЖД, Альтаир, ТП-ДОК,КТП-УПТФ </t>
    </r>
  </si>
  <si>
    <t>ВЛ-6 кВ Ф-16 ПС Западная</t>
  </si>
  <si>
    <r>
      <t>6 кВ Ф-16 ПС «Западная»</t>
    </r>
    <r>
      <rPr>
        <sz val="11"/>
        <color indexed="8"/>
        <rFont val="Calibri"/>
        <family val="2"/>
        <charset val="204"/>
      </rPr>
      <t xml:space="preserve"> ТП-146, 88,81,КТП-186/1,187,177,88/1,СТП-194  </t>
    </r>
  </si>
  <si>
    <t>ВЛ-6 кВ Ф-28 ПС Кролевцы</t>
  </si>
  <si>
    <r>
      <t xml:space="preserve">6 кВ Ф-28 ПС «Кролевцы»        </t>
    </r>
    <r>
      <rPr>
        <sz val="11"/>
        <color indexed="8"/>
        <rFont val="Calibri"/>
        <family val="2"/>
        <charset val="204"/>
      </rPr>
      <t xml:space="preserve"> ТП-201, 202, КТП-205/1</t>
    </r>
  </si>
  <si>
    <t>ВЛ-6 кВ Ф-3 ПС Муравейка</t>
  </si>
  <si>
    <r>
      <t>6 кВ Ф-3 ПС «Муравейка»</t>
    </r>
    <r>
      <rPr>
        <sz val="11"/>
        <color indexed="8"/>
        <rFont val="Calibri"/>
        <family val="2"/>
        <charset val="204"/>
      </rPr>
      <t xml:space="preserve"> КТП-Россия, КТП-СМП-412, КТП-ПМК-57, КТП-ДЭР, ТП-Нерюнгри, КТП-ЖБИ-3, КТП-ДШС, КТП-148 </t>
    </r>
  </si>
  <si>
    <t>ВЛ-6 кВ Ф-19 ПС Западная</t>
  </si>
  <si>
    <r>
      <t>6 кВ Ф-19 ПС «Западная»</t>
    </r>
    <r>
      <rPr>
        <sz val="11"/>
        <color indexed="8"/>
        <rFont val="Calibri"/>
        <family val="2"/>
        <charset val="204"/>
      </rPr>
      <t xml:space="preserve">             ТП-164, 77, 152, </t>
    </r>
  </si>
  <si>
    <r>
      <t>6 кВ Ф-15 ПС «Шахта – 7»</t>
    </r>
    <r>
      <rPr>
        <sz val="11"/>
        <color indexed="8"/>
        <rFont val="Calibri"/>
        <family val="2"/>
        <charset val="204"/>
      </rPr>
      <t xml:space="preserve">   ТП-17, 166, 167, 172, 93, 140, КТП-17/1, 193, 167/2, СТП-193/2, 193/1</t>
    </r>
  </si>
  <si>
    <t>ВЛ-6 кВ Ф-3 ПС Артёмовская</t>
  </si>
  <si>
    <r>
      <t xml:space="preserve">6 кВ Ф-3 ПС «Артёмовская» </t>
    </r>
    <r>
      <rPr>
        <sz val="11"/>
        <color indexed="8"/>
        <rFont val="Calibri"/>
        <family val="2"/>
        <charset val="204"/>
      </rPr>
      <t>РП-1, ТП-29, ТП-51,КТП-56,КТП-57,КТП-58,ТП-400,СТП-302</t>
    </r>
  </si>
  <si>
    <t>ВЛ-6 кВ Ф-15 ПС Артёмовская</t>
  </si>
  <si>
    <r>
      <t>6 кВ Ф-15 ПС «Артёмовская»</t>
    </r>
    <r>
      <rPr>
        <sz val="11"/>
        <color indexed="8"/>
        <rFont val="Calibri"/>
        <family val="2"/>
        <charset val="204"/>
      </rPr>
      <t xml:space="preserve"> ТП-82,48,133,156,КТП-43,47,47/1,56/1,56,57,57/1,58,82/1,170</t>
    </r>
  </si>
  <si>
    <t>ВЛ-6 кВ Ф-12 ПС Западная</t>
  </si>
  <si>
    <r>
      <t>6 кВ Ф-12 ПС «Западная»</t>
    </r>
    <r>
      <rPr>
        <sz val="11"/>
        <color indexed="8"/>
        <rFont val="Calibri"/>
        <family val="2"/>
        <charset val="204"/>
      </rPr>
      <t xml:space="preserve">             КТП-7, 189, 199, 184, 184/1, 12, ДВ-Энергосервис, Лесной, СТП-134/1, 97/1, "Каримова", "Шевцовой", "Авеста",</t>
    </r>
  </si>
  <si>
    <t>ВЛ-6 кВ Ф-15 Шахта-7</t>
  </si>
  <si>
    <t>ВЛ-6 кВ Ф-13 ПС Шахтовая</t>
  </si>
  <si>
    <r>
      <t xml:space="preserve">6 кВ Ф-13 ПС «Шахтовая» </t>
    </r>
    <r>
      <rPr>
        <sz val="11"/>
        <color indexed="8"/>
        <rFont val="Calibri"/>
        <family val="2"/>
        <charset val="204"/>
      </rPr>
      <t xml:space="preserve"> КТП-61/1, 181, 70/1, ТП-60, 61, 65, 70, 96, 75 </t>
    </r>
  </si>
  <si>
    <t>ВЛ-6  кВ Ф-4 ПС Шахта-7</t>
  </si>
  <si>
    <t>ВЛ-6  кВ Ф-21 ПС Артёмовская</t>
  </si>
  <si>
    <r>
      <t>6 кВ Ф-21 ПС «Артёмовская»</t>
    </r>
    <r>
      <rPr>
        <sz val="11"/>
        <color indexed="8"/>
        <rFont val="Calibri"/>
        <family val="2"/>
        <charset val="204"/>
      </rPr>
      <t xml:space="preserve"> КТП-39, 40, 40/1, 86, 182 КТП-Кравченко, Магазин, ГСМ, АЗС, Ромина, 411, 433, 304 </t>
    </r>
  </si>
  <si>
    <t>ВЛ-6 кВ Ф-8 ПС Шахта-7</t>
  </si>
  <si>
    <r>
      <t>6 кВ Ф-8 ПС «Шахта – 7»</t>
    </r>
    <r>
      <rPr>
        <sz val="11"/>
        <color indexed="8"/>
        <rFont val="Calibri"/>
        <family val="2"/>
        <charset val="204"/>
      </rPr>
      <t xml:space="preserve">      ТП-18, ТП-19, ТП-89, КТП-10/1, КТП-196, 419</t>
    </r>
  </si>
  <si>
    <t>КТП-180</t>
  </si>
  <si>
    <t>ВЛ-0,4 кВ Ф-Петрова СТП-180</t>
  </si>
  <si>
    <t>ВЛ-6  кВ Ф-3 ПС Артёмовская</t>
  </si>
  <si>
    <t>ВЛ-6  кВ Ф-15 ПС Артёмовская</t>
  </si>
  <si>
    <t>ВЛ-6  кВ Ф-23 ПС Артёмовская</t>
  </si>
  <si>
    <r>
      <t>6 кВ Ф-23 ПС «Артёмовская»</t>
    </r>
    <r>
      <rPr>
        <sz val="11"/>
        <color indexed="8"/>
        <rFont val="Calibri"/>
        <family val="2"/>
        <charset val="204"/>
      </rPr>
      <t xml:space="preserve"> ТП-3, 31, 30, 83, КТП-38/1, Гаражи, 417, 426, Гаражи, Викта, СТП-ЦОН, </t>
    </r>
  </si>
  <si>
    <t>ВЛ-6  кВ Ф-8 ПС Шахта-7</t>
  </si>
  <si>
    <t>ВЛ-0,4 кВ Ф-Охотничья КТП-202</t>
  </si>
  <si>
    <t>ВЛ-6 кВ  Ф-14 пс «Шахтовая» СТП-Гуллер</t>
  </si>
  <si>
    <r>
      <t xml:space="preserve"> Ф-14 ПС «Шахтовая» </t>
    </r>
    <r>
      <rPr>
        <sz val="11"/>
        <color indexed="8"/>
        <rFont val="Calibri"/>
        <family val="2"/>
        <charset val="204"/>
      </rPr>
      <t xml:space="preserve"> КТП-46, 45/1, 45, 90, 90/1, 169, 169/1, СТП-71/1, 197/1, 46/1, 46/2, 401, ТП-91 ГСМ,  </t>
    </r>
  </si>
  <si>
    <t>ВЛ-6 кВ  Ф-1 пс «Трикотажная»</t>
  </si>
  <si>
    <r>
      <t xml:space="preserve">6 кВ Ф-1 ПС «Трикотажная» </t>
    </r>
    <r>
      <rPr>
        <sz val="11"/>
        <color indexed="8"/>
        <rFont val="Calibri"/>
        <family val="2"/>
        <charset val="204"/>
      </rPr>
      <t>КТП-60/1,67,69, КТП-АЗС</t>
    </r>
  </si>
  <si>
    <t xml:space="preserve">ВЛ-6 кВ Ф-4 ПС «Шахтовая» </t>
  </si>
  <si>
    <r>
      <t xml:space="preserve">6 кВ Ф-4 ПС «Шахтовая» </t>
    </r>
    <r>
      <rPr>
        <sz val="11"/>
        <color indexed="8"/>
        <rFont val="Calibri"/>
        <family val="2"/>
        <charset val="204"/>
      </rPr>
      <t xml:space="preserve"> КТП-64, 50, 75/1, ТП-92, 75, 70 СТП-64/1 </t>
    </r>
  </si>
  <si>
    <t>ВЛ-6 кВ Ф-22 ПС «Западная»</t>
  </si>
  <si>
    <r>
      <t>6 кВ Ф-22 ПС «Западная»</t>
    </r>
    <r>
      <rPr>
        <sz val="11"/>
        <color indexed="8"/>
        <rFont val="Calibri"/>
        <family val="2"/>
        <charset val="204"/>
      </rPr>
      <t xml:space="preserve"> ТП-150, 146, 6, КТП-139, СТП-194, 190/1, 190/2, КТП-403,408,416, 432,Камаз-ТО  </t>
    </r>
  </si>
  <si>
    <t xml:space="preserve">ВЛ-6 кВ Ф-12 ПС «Западная» </t>
  </si>
  <si>
    <r>
      <t>6 кВ Ф-12 ПС «Западная»</t>
    </r>
    <r>
      <rPr>
        <sz val="11"/>
        <color indexed="8"/>
        <rFont val="Calibri"/>
        <family val="2"/>
        <charset val="204"/>
      </rPr>
      <t xml:space="preserve">             КТП-7, 199, 184, 184/1,12, СТП_Каримова,СТП-134/1, ТП-8, ТП-9, ТП-11, СТП-97/1, КТП-192, КТП-186/1, КТП-187, КТП- ДВ-Энергосервис, Лесной, "Шевцовой", "Авеста",</t>
    </r>
  </si>
  <si>
    <t>ВЛ-6 кВ ПС «АТЭЦ»</t>
  </si>
  <si>
    <t>ВЛ-6 кВ  ПС «Артёмовская»</t>
  </si>
  <si>
    <t>ВЛ-6 кВ  ПС «Муравейка»</t>
  </si>
  <si>
    <t>ВЛ-6 кВ Ф-4 ПС Шахта-7</t>
  </si>
  <si>
    <r>
      <t>6 кВ Ф-4 ПС «Шахта – 7»</t>
    </r>
    <r>
      <rPr>
        <sz val="11"/>
        <color indexed="8"/>
        <rFont val="Calibri"/>
        <family val="2"/>
        <charset val="204"/>
      </rPr>
      <t xml:space="preserve">     ТП-165, ТП-141, ТП-20, ТП-21, ТП-130, ТП-2, ТП-83, ТП-179, ТП-42, КТП-312, КТП-Металлист, КТП-417, 307, 466, АГРО, Освещение дороги, СТП-42/1, 321, 456</t>
    </r>
  </si>
  <si>
    <t>ВЛ-6 кВ Ф-10 ПС АТЭЦ</t>
  </si>
  <si>
    <t>ВЛ-6 кВ Ф-2 ПС АТЭЦ</t>
  </si>
  <si>
    <r>
      <t xml:space="preserve">6 кВ Ф-2 ПС «АТЭЦ»        </t>
    </r>
    <r>
      <rPr>
        <sz val="11"/>
        <color indexed="8"/>
        <rFont val="Calibri"/>
        <family val="2"/>
        <charset val="204"/>
      </rPr>
      <t xml:space="preserve"> ТП-100, 105, 112, 180</t>
    </r>
  </si>
  <si>
    <r>
      <t xml:space="preserve">6 кВ Ф-1 ПС «Трикотажная» </t>
    </r>
    <r>
      <rPr>
        <sz val="11"/>
        <color indexed="8"/>
        <rFont val="Calibri"/>
        <family val="2"/>
        <charset val="204"/>
      </rPr>
      <t>ТП/КТП 60/1,67,69,72,72/1,72/2,94,110,110/1,110/2,104,410,438,448,КТП-АЗС,Оборонэнерго,Альтаир,ДОК,Угольщик,Бобренко</t>
    </r>
  </si>
  <si>
    <t>ВЛ-6 кВ  Ф-12 пс «Трикотажная»</t>
  </si>
  <si>
    <r>
      <t xml:space="preserve">6 кВ Ф-12 ПС «Трикотажная» </t>
    </r>
    <r>
      <rPr>
        <sz val="11"/>
        <color indexed="8"/>
        <rFont val="Calibri"/>
        <family val="2"/>
        <charset val="204"/>
      </rPr>
      <t>ТП-151, 154,155,162, 67</t>
    </r>
  </si>
  <si>
    <t>Нет                 нет</t>
  </si>
  <si>
    <t>Нет                   нет</t>
  </si>
  <si>
    <t>Нет          нет</t>
  </si>
  <si>
    <t>Нет            нет</t>
  </si>
  <si>
    <t>Нет         нет</t>
  </si>
  <si>
    <t xml:space="preserve">Нет         нет  </t>
  </si>
  <si>
    <t xml:space="preserve">10           4 </t>
  </si>
  <si>
    <t>180       91</t>
  </si>
  <si>
    <r>
      <t xml:space="preserve">ВЛ-6 кВ Ф-7 ПС «УПТФ»        </t>
    </r>
    <r>
      <rPr>
        <sz val="11"/>
        <color indexed="8"/>
        <rFont val="Calibri"/>
        <family val="2"/>
        <charset val="204"/>
      </rPr>
      <t xml:space="preserve"> </t>
    </r>
  </si>
  <si>
    <t>ВЛ-6 кВ Ф-14 ПС Шахтовая</t>
  </si>
  <si>
    <t>ВЛ-6 кВ Ф-18 ПС Шахта-7</t>
  </si>
  <si>
    <r>
      <t>6 кВ Ф-18 ПС «Шахта – 7»</t>
    </r>
    <r>
      <rPr>
        <sz val="11"/>
        <color indexed="8"/>
        <rFont val="Calibri"/>
        <family val="2"/>
        <charset val="204"/>
      </rPr>
      <t xml:space="preserve">     РП-3, ТП-10, КТП-10/1, ТП-16, ТП-135, ТП-160, ТП-163 </t>
    </r>
  </si>
  <si>
    <t>ВЛ-6 кВ Ф-1 ПС Трикотажная</t>
  </si>
  <si>
    <r>
      <t>6 кВ Ф-12 ПС «Западная»</t>
    </r>
    <r>
      <rPr>
        <sz val="11"/>
        <color indexed="8"/>
        <rFont val="Calibri"/>
        <family val="2"/>
        <charset val="204"/>
      </rPr>
      <t xml:space="preserve">             КТП-7, 199, 184, 184/1,12, СТП_Каримова,СТП-134/1, ТП-8, ТП-9, ТП-11, СТП-97/1, КТП- ДВ Энергосервис, Лесной, "Шевцовой", "Авеста",      ш - Амурская</t>
    </r>
  </si>
  <si>
    <r>
      <t>ВЛ-6 кВ Ф-15 ПС «Шахта – 7»</t>
    </r>
    <r>
      <rPr>
        <sz val="11"/>
        <color indexed="8"/>
        <rFont val="Calibri"/>
        <family val="2"/>
        <charset val="204"/>
      </rPr>
      <t xml:space="preserve">   </t>
    </r>
  </si>
  <si>
    <r>
      <t>6 кВ Ф-15 ПС «Шахта – 7»</t>
    </r>
    <r>
      <rPr>
        <sz val="11"/>
        <color indexed="8"/>
        <rFont val="Calibri"/>
        <family val="2"/>
        <charset val="204"/>
      </rPr>
      <t xml:space="preserve">   ТП-17, 166, 167, КТП-17/1, 193, 167/2, СТП-193/2, 193/1</t>
    </r>
  </si>
  <si>
    <t>ВЛ-6 кВ Ф-3 ПС «Муравейка»</t>
  </si>
  <si>
    <r>
      <t>6 кВ Ф-15 ПС «Шахта – 7»</t>
    </r>
    <r>
      <rPr>
        <sz val="11"/>
        <color indexed="8"/>
        <rFont val="Calibri"/>
        <family val="2"/>
        <charset val="204"/>
      </rPr>
      <t xml:space="preserve">   ТП-17,172, 140,КТП-13, 13/1,13/2, КТП-465, 452, Стар, Маковозова, Источник, Бадалян, Биатон</t>
    </r>
  </si>
  <si>
    <r>
      <t xml:space="preserve">6 кВ Ф-21 ПС «Артёмовская»                   </t>
    </r>
    <r>
      <rPr>
        <sz val="11"/>
        <color indexed="8"/>
        <rFont val="Calibri"/>
        <family val="2"/>
        <charset val="204"/>
      </rPr>
      <t xml:space="preserve">тп-131, ктп-45, 45/1, 90, 90/1, 169, 169/1, ктп-осв. Дороги, ж/д, 411, 465, тп-91 гсм,стп-Аралов  </t>
    </r>
  </si>
  <si>
    <t>ВЛ-6 кВ Ф-3 ПС «Шахтовая»</t>
  </si>
  <si>
    <r>
      <t xml:space="preserve">6 кВ Ф-3 ПС «Шахтовая» </t>
    </r>
    <r>
      <rPr>
        <sz val="11"/>
        <color indexed="8"/>
        <rFont val="Calibri"/>
        <family val="2"/>
        <charset val="204"/>
      </rPr>
      <t xml:space="preserve"> КТП-29,133,156,48,47,47/1</t>
    </r>
  </si>
  <si>
    <t>ВЛ-6 кВ Ф-4 ПС «Шахтовая»</t>
  </si>
  <si>
    <r>
      <t xml:space="preserve">6 кВ Ф-4 ПС «Шахтовая» </t>
    </r>
    <r>
      <rPr>
        <sz val="11"/>
        <color indexed="8"/>
        <rFont val="Calibri"/>
        <family val="2"/>
        <charset val="204"/>
      </rPr>
      <t xml:space="preserve"> КТП-64,64/1,66, 50, ТП-92,70,133,156,66, СТП-402 </t>
    </r>
  </si>
  <si>
    <t>ВЛ-6 кВ Ф-8 ПС «Шахта-7»</t>
  </si>
  <si>
    <r>
      <t>6 кВ Ф-8 ПС «Шахта – 7»</t>
    </r>
    <r>
      <rPr>
        <sz val="11"/>
        <color indexed="8"/>
        <rFont val="Calibri"/>
        <family val="2"/>
        <charset val="204"/>
      </rPr>
      <t xml:space="preserve">     РП-3, ТП-18, ТП-19, ТП-89,135,163,141,166,167 КТП-10/1,167/1 КТП-196, 419, СТП-325</t>
    </r>
  </si>
  <si>
    <t>ИТОГО по всем прекращениям передачи электрической энергии за отчетный период</t>
  </si>
  <si>
    <t>И</t>
  </si>
  <si>
    <t>x</t>
  </si>
  <si>
    <t>0; 1</t>
  </si>
  <si>
    <t>- по ограничениям, связанным с проведением ремонтных работ</t>
  </si>
  <si>
    <t>П</t>
  </si>
  <si>
    <t>- по аварийным ограничениям</t>
  </si>
  <si>
    <t>- по внерегламентным отключениям</t>
  </si>
  <si>
    <t>В</t>
  </si>
  <si>
    <t>- по внерегламентным отключениям, учитываемых при расчете индикативных показателей надежности</t>
  </si>
  <si>
    <t>В1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</si>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</sst>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b/>
      <u/>
      <sz val="16"/>
      <color indexed="8"/>
      <name val="Calibri"/>
      <family val="2"/>
      <charset val="204"/>
    </font>
    <font>
      <u/>
      <sz val="16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5" fillId="0" borderId="0" xfId="2" applyFont="1"/>
    <xf numFmtId="0" fontId="5" fillId="0" borderId="0" xfId="2" applyFont="1" applyAlignment="1"/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Protection="1"/>
    <xf numFmtId="0" fontId="2" fillId="0" borderId="0" xfId="1" applyProtection="1"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5" fillId="0" borderId="0" xfId="2" applyFont="1" applyBorder="1" applyAlignment="1"/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22" fontId="10" fillId="2" borderId="1" xfId="2" applyNumberFormat="1" applyFont="1" applyFill="1" applyBorder="1" applyAlignment="1">
      <alignment vertical="top" wrapText="1"/>
    </xf>
    <xf numFmtId="22" fontId="10" fillId="0" borderId="1" xfId="2" applyNumberFormat="1" applyFont="1" applyBorder="1" applyAlignment="1">
      <alignment vertical="top" wrapText="1"/>
    </xf>
    <xf numFmtId="21" fontId="10" fillId="0" borderId="1" xfId="2" applyNumberFormat="1" applyFont="1" applyBorder="1" applyAlignment="1">
      <alignment wrapText="1"/>
    </xf>
    <xf numFmtId="2" fontId="10" fillId="0" borderId="1" xfId="2" applyNumberFormat="1" applyFont="1" applyBorder="1" applyAlignment="1">
      <alignment wrapText="1"/>
    </xf>
    <xf numFmtId="0" fontId="10" fillId="0" borderId="1" xfId="2" applyFont="1" applyBorder="1" applyAlignment="1">
      <alignment wrapText="1"/>
    </xf>
    <xf numFmtId="0" fontId="9" fillId="0" borderId="1" xfId="2" applyFont="1" applyBorder="1" applyAlignment="1">
      <alignment wrapText="1"/>
    </xf>
    <xf numFmtId="22" fontId="9" fillId="2" borderId="1" xfId="2" applyNumberFormat="1" applyFont="1" applyFill="1" applyBorder="1" applyAlignment="1">
      <alignment vertical="top" wrapText="1"/>
    </xf>
    <xf numFmtId="22" fontId="9" fillId="0" borderId="1" xfId="2" applyNumberFormat="1" applyFont="1" applyBorder="1" applyAlignment="1">
      <alignment vertical="top" wrapText="1"/>
    </xf>
    <xf numFmtId="21" fontId="10" fillId="0" borderId="1" xfId="2" applyNumberFormat="1" applyFont="1" applyFill="1" applyBorder="1" applyAlignment="1">
      <alignment wrapText="1"/>
    </xf>
    <xf numFmtId="2" fontId="10" fillId="0" borderId="1" xfId="2" applyNumberFormat="1" applyFont="1" applyFill="1" applyBorder="1" applyAlignment="1">
      <alignment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wrapText="1"/>
    </xf>
    <xf numFmtId="2" fontId="9" fillId="0" borderId="1" xfId="2" applyNumberFormat="1" applyFont="1" applyBorder="1" applyAlignment="1">
      <alignment horizontal="center" wrapText="1"/>
    </xf>
    <xf numFmtId="21" fontId="9" fillId="0" borderId="1" xfId="2" applyNumberFormat="1" applyFont="1" applyBorder="1" applyAlignment="1">
      <alignment horizontal="center" wrapText="1"/>
    </xf>
    <xf numFmtId="2" fontId="0" fillId="0" borderId="0" xfId="0" applyNumberFormat="1"/>
  </cellXfs>
  <cellStyles count="6">
    <cellStyle name="Обычный" xfId="0" builtinId="0"/>
    <cellStyle name="Обычный 2" xfId="2"/>
    <cellStyle name="Обычный 2 2" xfId="3"/>
    <cellStyle name="Обычный 2_прилож 8.1, 8.3" xfId="4"/>
    <cellStyle name="Обычный 3" xfId="1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17"/>
  <sheetViews>
    <sheetView tabSelected="1" view="pageBreakPreview" zoomScale="40" zoomScaleNormal="70" zoomScaleSheetLayoutView="40" workbookViewId="0">
      <pane ySplit="9" topLeftCell="A94" activePane="bottomLeft" state="frozen"/>
      <selection activeCell="H1" sqref="H1"/>
      <selection pane="bottomLeft" activeCell="N13" sqref="N13"/>
    </sheetView>
  </sheetViews>
  <sheetFormatPr defaultRowHeight="12.75"/>
  <cols>
    <col min="1" max="1" width="11.5703125" customWidth="1"/>
    <col min="2" max="2" width="14.5703125" customWidth="1"/>
    <col min="3" max="3" width="45.28515625" customWidth="1"/>
    <col min="6" max="6" width="23" customWidth="1"/>
    <col min="7" max="7" width="18" customWidth="1"/>
    <col min="9" max="9" width="13.5703125" customWidth="1"/>
    <col min="10" max="12" width="0" hidden="1" customWidth="1"/>
    <col min="13" max="13" width="11.7109375" bestFit="1" customWidth="1"/>
    <col min="14" max="14" width="47" customWidth="1"/>
    <col min="15" max="15" width="16.42578125" customWidth="1"/>
    <col min="16" max="16" width="15" customWidth="1"/>
    <col min="17" max="17" width="12.5703125" customWidth="1"/>
    <col min="18" max="19" width="9.140625" bestFit="1" customWidth="1"/>
    <col min="20" max="20" width="12.140625" customWidth="1"/>
  </cols>
  <sheetData>
    <row r="1" spans="1:40" s="3" customFormat="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0" s="3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40" s="8" customFormat="1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6"/>
      <c r="AH3" s="6"/>
      <c r="AI3" s="6"/>
      <c r="AJ3" s="6"/>
      <c r="AK3" s="6"/>
      <c r="AL3" s="6"/>
      <c r="AM3" s="6"/>
      <c r="AN3" s="7"/>
    </row>
    <row r="4" spans="1:40" s="8" customForma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0"/>
      <c r="AK4" s="10"/>
      <c r="AL4" s="10"/>
      <c r="AM4" s="10"/>
      <c r="AN4" s="7"/>
    </row>
    <row r="5" spans="1:40" s="3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40" s="3" customFormat="1" ht="32.25" customHeight="1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2" t="s">
        <v>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 t="s">
        <v>5</v>
      </c>
      <c r="AB6" s="12" t="s">
        <v>6</v>
      </c>
      <c r="AC6" s="12"/>
      <c r="AD6" s="12"/>
      <c r="AE6" s="12" t="s">
        <v>7</v>
      </c>
    </row>
    <row r="7" spans="1:40" s="3" customFormat="1" ht="60.75" customHeight="1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/>
      <c r="K7" s="13"/>
      <c r="L7" s="13"/>
      <c r="M7" s="14"/>
      <c r="N7" s="12" t="s">
        <v>17</v>
      </c>
      <c r="O7" s="12" t="s">
        <v>18</v>
      </c>
      <c r="P7" s="12" t="s">
        <v>19</v>
      </c>
      <c r="Q7" s="12" t="s">
        <v>20</v>
      </c>
      <c r="R7" s="12"/>
      <c r="S7" s="12"/>
      <c r="T7" s="12"/>
      <c r="U7" s="12"/>
      <c r="V7" s="12"/>
      <c r="W7" s="12"/>
      <c r="X7" s="12"/>
      <c r="Y7" s="12"/>
      <c r="Z7" s="12" t="s">
        <v>21</v>
      </c>
      <c r="AA7" s="12"/>
      <c r="AB7" s="12" t="s">
        <v>22</v>
      </c>
      <c r="AC7" s="12" t="s">
        <v>23</v>
      </c>
      <c r="AD7" s="12" t="s">
        <v>24</v>
      </c>
      <c r="AE7" s="12"/>
    </row>
    <row r="8" spans="1:40" s="3" customFormat="1" ht="74.25" customHeight="1">
      <c r="A8" s="12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5"/>
      <c r="N8" s="12"/>
      <c r="O8" s="12"/>
      <c r="P8" s="12"/>
      <c r="Q8" s="12" t="s">
        <v>25</v>
      </c>
      <c r="R8" s="12" t="s">
        <v>26</v>
      </c>
      <c r="S8" s="12"/>
      <c r="T8" s="12"/>
      <c r="U8" s="12" t="s">
        <v>27</v>
      </c>
      <c r="V8" s="12"/>
      <c r="W8" s="12"/>
      <c r="X8" s="12"/>
      <c r="Y8" s="12" t="s">
        <v>28</v>
      </c>
      <c r="Z8" s="12"/>
      <c r="AA8" s="12"/>
      <c r="AB8" s="12"/>
      <c r="AC8" s="12"/>
      <c r="AD8" s="12"/>
      <c r="AE8" s="12"/>
    </row>
    <row r="9" spans="1:40" s="3" customFormat="1" ht="75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  <c r="L9" s="13">
        <v>60</v>
      </c>
      <c r="M9" s="16"/>
      <c r="N9" s="12"/>
      <c r="O9" s="12"/>
      <c r="P9" s="12"/>
      <c r="Q9" s="12"/>
      <c r="R9" s="13" t="s">
        <v>29</v>
      </c>
      <c r="S9" s="13" t="s">
        <v>30</v>
      </c>
      <c r="T9" s="13" t="s">
        <v>31</v>
      </c>
      <c r="U9" s="13" t="s">
        <v>32</v>
      </c>
      <c r="V9" s="13" t="s">
        <v>33</v>
      </c>
      <c r="W9" s="13" t="s">
        <v>34</v>
      </c>
      <c r="X9" s="13" t="s">
        <v>35</v>
      </c>
      <c r="Y9" s="12"/>
      <c r="Z9" s="12"/>
      <c r="AA9" s="12"/>
      <c r="AB9" s="12"/>
      <c r="AC9" s="12"/>
      <c r="AD9" s="12"/>
      <c r="AE9" s="12"/>
    </row>
    <row r="10" spans="1:40" s="3" customFormat="1" ht="1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/>
      <c r="K10" s="13"/>
      <c r="L10" s="13"/>
      <c r="M10" s="13"/>
      <c r="N10" s="13">
        <v>10</v>
      </c>
      <c r="O10" s="13">
        <v>11</v>
      </c>
      <c r="P10" s="13">
        <v>12</v>
      </c>
      <c r="Q10" s="13">
        <v>13</v>
      </c>
      <c r="R10" s="13">
        <v>14</v>
      </c>
      <c r="S10" s="13">
        <v>15</v>
      </c>
      <c r="T10" s="13">
        <v>16</v>
      </c>
      <c r="U10" s="13">
        <v>17</v>
      </c>
      <c r="V10" s="13">
        <v>18</v>
      </c>
      <c r="W10" s="13">
        <v>19</v>
      </c>
      <c r="X10" s="13">
        <v>20</v>
      </c>
      <c r="Y10" s="13">
        <v>21</v>
      </c>
      <c r="Z10" s="13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</row>
    <row r="11" spans="1:40" s="3" customFormat="1" ht="30.2" customHeight="1">
      <c r="A11" s="13">
        <v>1</v>
      </c>
      <c r="B11" s="17" t="s">
        <v>36</v>
      </c>
      <c r="C11" s="18" t="s">
        <v>37</v>
      </c>
      <c r="D11" s="17"/>
      <c r="E11" s="17" t="s">
        <v>38</v>
      </c>
      <c r="F11" s="19">
        <v>42762.46875</v>
      </c>
      <c r="G11" s="20">
        <v>42762.694444444445</v>
      </c>
      <c r="H11" s="17" t="s">
        <v>39</v>
      </c>
      <c r="I11" s="21">
        <v>0.22569444444525288</v>
      </c>
      <c r="J11" s="22">
        <v>5</v>
      </c>
      <c r="K11" s="22">
        <v>25</v>
      </c>
      <c r="L11" s="22">
        <f>K11/$L$9</f>
        <v>0.41666666666666669</v>
      </c>
      <c r="M11" s="22">
        <f>J11+L11</f>
        <v>5.416666666666667</v>
      </c>
      <c r="N11" s="23" t="s">
        <v>40</v>
      </c>
      <c r="O11" s="24" t="s">
        <v>41</v>
      </c>
      <c r="P11" s="24" t="s">
        <v>42</v>
      </c>
      <c r="Q11" s="23">
        <v>454</v>
      </c>
      <c r="R11" s="24" t="s">
        <v>41</v>
      </c>
      <c r="S11" s="24" t="s">
        <v>42</v>
      </c>
      <c r="T11" s="24">
        <v>454</v>
      </c>
      <c r="U11" s="24" t="s">
        <v>41</v>
      </c>
      <c r="V11" s="24" t="s">
        <v>41</v>
      </c>
      <c r="W11" s="24">
        <v>10</v>
      </c>
      <c r="X11" s="24">
        <v>444</v>
      </c>
      <c r="Y11" s="24"/>
      <c r="Z11" s="17"/>
      <c r="AA11" s="24"/>
      <c r="AB11" s="24"/>
      <c r="AC11" s="24"/>
      <c r="AD11" s="24"/>
      <c r="AE11" s="24"/>
    </row>
    <row r="12" spans="1:40" s="3" customFormat="1" ht="30.2" customHeight="1">
      <c r="A12" s="13">
        <f>A11+1</f>
        <v>2</v>
      </c>
      <c r="B12" s="17" t="s">
        <v>36</v>
      </c>
      <c r="C12" s="18" t="s">
        <v>43</v>
      </c>
      <c r="D12" s="17"/>
      <c r="E12" s="17" t="s">
        <v>38</v>
      </c>
      <c r="F12" s="19">
        <v>42771.222222222219</v>
      </c>
      <c r="G12" s="20">
        <v>42771.326388888891</v>
      </c>
      <c r="H12" s="17" t="s">
        <v>39</v>
      </c>
      <c r="I12" s="21">
        <f>G12-F12</f>
        <v>0.10416666667151731</v>
      </c>
      <c r="J12" s="22">
        <v>2</v>
      </c>
      <c r="K12" s="22">
        <v>30</v>
      </c>
      <c r="L12" s="22">
        <f t="shared" ref="L12:L75" si="0">K12/$L$9</f>
        <v>0.5</v>
      </c>
      <c r="M12" s="22">
        <f t="shared" ref="M12:M75" si="1">J12+L12</f>
        <v>2.5</v>
      </c>
      <c r="N12" s="23" t="s">
        <v>44</v>
      </c>
      <c r="O12" s="24" t="s">
        <v>41</v>
      </c>
      <c r="P12" s="24" t="s">
        <v>42</v>
      </c>
      <c r="Q12" s="23">
        <v>73</v>
      </c>
      <c r="R12" s="24" t="s">
        <v>41</v>
      </c>
      <c r="S12" s="24" t="s">
        <v>42</v>
      </c>
      <c r="T12" s="24">
        <v>73</v>
      </c>
      <c r="U12" s="24" t="s">
        <v>41</v>
      </c>
      <c r="V12" s="24" t="s">
        <v>41</v>
      </c>
      <c r="W12" s="24">
        <v>4</v>
      </c>
      <c r="X12" s="24">
        <v>69</v>
      </c>
      <c r="Y12" s="24"/>
      <c r="Z12" s="24"/>
      <c r="AA12" s="24"/>
      <c r="AB12" s="24"/>
      <c r="AC12" s="24"/>
      <c r="AD12" s="24"/>
      <c r="AE12" s="24"/>
    </row>
    <row r="13" spans="1:40" s="3" customFormat="1" ht="30.2" customHeight="1">
      <c r="A13" s="13">
        <f t="shared" ref="A13:A76" si="2">A12+1</f>
        <v>3</v>
      </c>
      <c r="B13" s="17" t="s">
        <v>36</v>
      </c>
      <c r="C13" s="18" t="s">
        <v>45</v>
      </c>
      <c r="D13" s="17"/>
      <c r="E13" s="17" t="s">
        <v>38</v>
      </c>
      <c r="F13" s="19">
        <v>42772.595833333333</v>
      </c>
      <c r="G13" s="20">
        <v>42772.763888888891</v>
      </c>
      <c r="H13" s="17" t="s">
        <v>39</v>
      </c>
      <c r="I13" s="21">
        <f>G13-F13</f>
        <v>0.1680555555576575</v>
      </c>
      <c r="J13" s="22">
        <v>4</v>
      </c>
      <c r="K13" s="22">
        <v>2</v>
      </c>
      <c r="L13" s="22">
        <f t="shared" si="0"/>
        <v>3.3333333333333333E-2</v>
      </c>
      <c r="M13" s="22">
        <f t="shared" si="1"/>
        <v>4.0333333333333332</v>
      </c>
      <c r="N13" s="23" t="s">
        <v>46</v>
      </c>
      <c r="O13" s="24" t="s">
        <v>41</v>
      </c>
      <c r="P13" s="24">
        <v>1</v>
      </c>
      <c r="Q13" s="23">
        <v>128</v>
      </c>
      <c r="R13" s="24" t="s">
        <v>41</v>
      </c>
      <c r="S13" s="24">
        <v>1</v>
      </c>
      <c r="T13" s="24">
        <v>127</v>
      </c>
      <c r="U13" s="24" t="s">
        <v>47</v>
      </c>
      <c r="V13" s="24" t="s">
        <v>41</v>
      </c>
      <c r="W13" s="24">
        <v>12</v>
      </c>
      <c r="X13" s="24">
        <v>116</v>
      </c>
      <c r="Y13" s="24"/>
      <c r="Z13" s="24"/>
      <c r="AA13" s="24"/>
      <c r="AB13" s="24"/>
      <c r="AC13" s="24"/>
      <c r="AD13" s="24"/>
      <c r="AE13" s="24"/>
    </row>
    <row r="14" spans="1:40" s="3" customFormat="1" ht="30.2" customHeight="1">
      <c r="A14" s="13">
        <f t="shared" si="2"/>
        <v>4</v>
      </c>
      <c r="B14" s="17" t="s">
        <v>36</v>
      </c>
      <c r="C14" s="18" t="s">
        <v>48</v>
      </c>
      <c r="D14" s="17"/>
      <c r="E14" s="17" t="s">
        <v>38</v>
      </c>
      <c r="F14" s="19">
        <v>42772.616666666669</v>
      </c>
      <c r="G14" s="20">
        <v>42772.815972222219</v>
      </c>
      <c r="H14" s="17" t="s">
        <v>39</v>
      </c>
      <c r="I14" s="21">
        <f>G14-F14</f>
        <v>0.19930555555038154</v>
      </c>
      <c r="J14" s="22">
        <v>4</v>
      </c>
      <c r="K14" s="22">
        <v>47</v>
      </c>
      <c r="L14" s="22">
        <f t="shared" si="0"/>
        <v>0.78333333333333333</v>
      </c>
      <c r="M14" s="22">
        <f t="shared" si="1"/>
        <v>4.7833333333333332</v>
      </c>
      <c r="N14" s="23" t="s">
        <v>49</v>
      </c>
      <c r="O14" s="24" t="s">
        <v>41</v>
      </c>
      <c r="P14" s="24" t="s">
        <v>42</v>
      </c>
      <c r="Q14" s="23">
        <v>472</v>
      </c>
      <c r="R14" s="24" t="s">
        <v>41</v>
      </c>
      <c r="S14" s="24" t="s">
        <v>42</v>
      </c>
      <c r="T14" s="24">
        <v>472</v>
      </c>
      <c r="U14" s="24" t="s">
        <v>41</v>
      </c>
      <c r="V14" s="24" t="s">
        <v>41</v>
      </c>
      <c r="W14" s="24">
        <v>16</v>
      </c>
      <c r="X14" s="24">
        <v>456</v>
      </c>
      <c r="Y14" s="24"/>
      <c r="Z14" s="24"/>
      <c r="AA14" s="24"/>
      <c r="AB14" s="24"/>
      <c r="AC14" s="24"/>
      <c r="AD14" s="24"/>
      <c r="AE14" s="24"/>
    </row>
    <row r="15" spans="1:40" s="3" customFormat="1" ht="30.2" customHeight="1">
      <c r="A15" s="13">
        <f t="shared" si="2"/>
        <v>5</v>
      </c>
      <c r="B15" s="17" t="s">
        <v>36</v>
      </c>
      <c r="C15" s="18" t="s">
        <v>50</v>
      </c>
      <c r="D15" s="17"/>
      <c r="E15" s="17" t="s">
        <v>38</v>
      </c>
      <c r="F15" s="19">
        <v>42775.270833333336</v>
      </c>
      <c r="G15" s="20">
        <v>42775.313194444447</v>
      </c>
      <c r="H15" s="17" t="s">
        <v>39</v>
      </c>
      <c r="I15" s="21">
        <f t="shared" ref="I15:I78" si="3">G15-F15</f>
        <v>4.2361111110949423E-2</v>
      </c>
      <c r="J15" s="22">
        <v>1</v>
      </c>
      <c r="K15" s="22">
        <v>1</v>
      </c>
      <c r="L15" s="22">
        <f t="shared" si="0"/>
        <v>1.6666666666666666E-2</v>
      </c>
      <c r="M15" s="22">
        <f t="shared" si="1"/>
        <v>1.0166666666666666</v>
      </c>
      <c r="N15" s="23" t="s">
        <v>51</v>
      </c>
      <c r="O15" s="24" t="s">
        <v>41</v>
      </c>
      <c r="P15" s="24" t="s">
        <v>42</v>
      </c>
      <c r="Q15" s="23">
        <v>456</v>
      </c>
      <c r="R15" s="24" t="s">
        <v>41</v>
      </c>
      <c r="S15" s="24" t="s">
        <v>42</v>
      </c>
      <c r="T15" s="24">
        <v>456</v>
      </c>
      <c r="U15" s="24" t="s">
        <v>41</v>
      </c>
      <c r="V15" s="24" t="s">
        <v>41</v>
      </c>
      <c r="W15" s="24">
        <v>11</v>
      </c>
      <c r="X15" s="24">
        <v>445</v>
      </c>
      <c r="Y15" s="24"/>
      <c r="Z15" s="24"/>
      <c r="AA15" s="24"/>
      <c r="AB15" s="24"/>
      <c r="AC15" s="24"/>
      <c r="AD15" s="24"/>
      <c r="AE15" s="24"/>
    </row>
    <row r="16" spans="1:40" s="3" customFormat="1" ht="30.2" customHeight="1">
      <c r="A16" s="13">
        <f t="shared" si="2"/>
        <v>6</v>
      </c>
      <c r="B16" s="17" t="s">
        <v>36</v>
      </c>
      <c r="C16" s="18" t="s">
        <v>52</v>
      </c>
      <c r="D16" s="17"/>
      <c r="E16" s="17" t="s">
        <v>38</v>
      </c>
      <c r="F16" s="19">
        <v>42776.414583333331</v>
      </c>
      <c r="G16" s="20">
        <v>42776.651388888888</v>
      </c>
      <c r="H16" s="17" t="s">
        <v>39</v>
      </c>
      <c r="I16" s="21">
        <f t="shared" si="3"/>
        <v>0.23680555555620231</v>
      </c>
      <c r="J16" s="22">
        <v>5</v>
      </c>
      <c r="K16" s="22">
        <v>41</v>
      </c>
      <c r="L16" s="22">
        <f t="shared" si="0"/>
        <v>0.68333333333333335</v>
      </c>
      <c r="M16" s="22">
        <f t="shared" si="1"/>
        <v>5.6833333333333336</v>
      </c>
      <c r="N16" s="23" t="s">
        <v>53</v>
      </c>
      <c r="O16" s="24"/>
      <c r="P16" s="24"/>
      <c r="Q16" s="23">
        <v>456</v>
      </c>
      <c r="R16" s="24" t="s">
        <v>41</v>
      </c>
      <c r="S16" s="24" t="s">
        <v>42</v>
      </c>
      <c r="T16" s="24">
        <v>456</v>
      </c>
      <c r="U16" s="24" t="s">
        <v>41</v>
      </c>
      <c r="V16" s="24" t="s">
        <v>41</v>
      </c>
      <c r="W16" s="24">
        <v>11</v>
      </c>
      <c r="X16" s="24">
        <v>445</v>
      </c>
      <c r="Y16" s="24"/>
      <c r="Z16" s="24"/>
      <c r="AA16" s="24"/>
      <c r="AB16" s="24"/>
      <c r="AC16" s="24"/>
      <c r="AD16" s="24"/>
      <c r="AE16" s="24"/>
    </row>
    <row r="17" spans="1:31" s="3" customFormat="1" ht="30.2" customHeight="1">
      <c r="A17" s="13">
        <f t="shared" si="2"/>
        <v>7</v>
      </c>
      <c r="B17" s="17" t="s">
        <v>36</v>
      </c>
      <c r="C17" s="18" t="s">
        <v>54</v>
      </c>
      <c r="D17" s="17"/>
      <c r="E17" s="17" t="s">
        <v>38</v>
      </c>
      <c r="F17" s="19">
        <v>42781.597222222219</v>
      </c>
      <c r="G17" s="20">
        <v>42781.672222222223</v>
      </c>
      <c r="H17" s="17" t="s">
        <v>39</v>
      </c>
      <c r="I17" s="21">
        <f t="shared" si="3"/>
        <v>7.5000000004365575E-2</v>
      </c>
      <c r="J17" s="22">
        <v>1</v>
      </c>
      <c r="K17" s="22">
        <v>48</v>
      </c>
      <c r="L17" s="22">
        <f t="shared" si="0"/>
        <v>0.8</v>
      </c>
      <c r="M17" s="22">
        <f t="shared" si="1"/>
        <v>1.8</v>
      </c>
      <c r="N17" s="23" t="s">
        <v>55</v>
      </c>
      <c r="O17" s="24" t="s">
        <v>41</v>
      </c>
      <c r="P17" s="24" t="s">
        <v>42</v>
      </c>
      <c r="Q17" s="23">
        <v>27</v>
      </c>
      <c r="R17" s="24" t="s">
        <v>41</v>
      </c>
      <c r="S17" s="24" t="s">
        <v>42</v>
      </c>
      <c r="T17" s="24">
        <v>27</v>
      </c>
      <c r="U17" s="24" t="s">
        <v>47</v>
      </c>
      <c r="V17" s="24" t="s">
        <v>41</v>
      </c>
      <c r="W17" s="24">
        <v>4</v>
      </c>
      <c r="X17" s="24">
        <v>23</v>
      </c>
      <c r="Y17" s="24"/>
      <c r="Z17" s="24"/>
      <c r="AA17" s="24"/>
      <c r="AB17" s="24"/>
      <c r="AC17" s="24"/>
      <c r="AD17" s="24"/>
      <c r="AE17" s="24"/>
    </row>
    <row r="18" spans="1:31" s="3" customFormat="1" ht="30.2" customHeight="1">
      <c r="A18" s="13">
        <f t="shared" si="2"/>
        <v>8</v>
      </c>
      <c r="B18" s="17" t="s">
        <v>36</v>
      </c>
      <c r="C18" s="18" t="s">
        <v>56</v>
      </c>
      <c r="D18" s="17"/>
      <c r="E18" s="17" t="s">
        <v>38</v>
      </c>
      <c r="F18" s="19">
        <v>42786.995138888888</v>
      </c>
      <c r="G18" s="20">
        <v>42787.036805555559</v>
      </c>
      <c r="H18" s="17" t="s">
        <v>39</v>
      </c>
      <c r="I18" s="21">
        <f t="shared" si="3"/>
        <v>4.1666666671517305E-2</v>
      </c>
      <c r="J18" s="22">
        <v>1</v>
      </c>
      <c r="K18" s="22"/>
      <c r="L18" s="22">
        <f t="shared" si="0"/>
        <v>0</v>
      </c>
      <c r="M18" s="22">
        <f t="shared" si="1"/>
        <v>1</v>
      </c>
      <c r="N18" s="23" t="s">
        <v>53</v>
      </c>
      <c r="O18" s="24" t="s">
        <v>41</v>
      </c>
      <c r="P18" s="24" t="s">
        <v>42</v>
      </c>
      <c r="Q18" s="23">
        <v>456</v>
      </c>
      <c r="R18" s="24" t="s">
        <v>41</v>
      </c>
      <c r="S18" s="24" t="s">
        <v>42</v>
      </c>
      <c r="T18" s="24">
        <v>456</v>
      </c>
      <c r="U18" s="24" t="s">
        <v>47</v>
      </c>
      <c r="V18" s="24" t="s">
        <v>41</v>
      </c>
      <c r="W18" s="24">
        <v>11</v>
      </c>
      <c r="X18" s="24">
        <v>445</v>
      </c>
      <c r="Y18" s="24"/>
      <c r="Z18" s="24"/>
      <c r="AA18" s="24"/>
      <c r="AB18" s="24"/>
      <c r="AC18" s="24"/>
      <c r="AD18" s="24"/>
      <c r="AE18" s="24"/>
    </row>
    <row r="19" spans="1:31" s="3" customFormat="1" ht="30.2" customHeight="1">
      <c r="A19" s="13">
        <f t="shared" si="2"/>
        <v>9</v>
      </c>
      <c r="B19" s="17" t="s">
        <v>36</v>
      </c>
      <c r="C19" s="18" t="s">
        <v>57</v>
      </c>
      <c r="D19" s="17"/>
      <c r="E19" s="17" t="s">
        <v>38</v>
      </c>
      <c r="F19" s="19">
        <v>42790.958333333336</v>
      </c>
      <c r="G19" s="20">
        <v>42791.060416666667</v>
      </c>
      <c r="H19" s="17" t="s">
        <v>39</v>
      </c>
      <c r="I19" s="21">
        <f t="shared" si="3"/>
        <v>0.10208333333139308</v>
      </c>
      <c r="J19" s="22">
        <v>2</v>
      </c>
      <c r="K19" s="22">
        <v>27</v>
      </c>
      <c r="L19" s="22">
        <f t="shared" si="0"/>
        <v>0.45</v>
      </c>
      <c r="M19" s="22">
        <f t="shared" si="1"/>
        <v>2.4500000000000002</v>
      </c>
      <c r="N19" s="23" t="s">
        <v>46</v>
      </c>
      <c r="O19" s="24" t="s">
        <v>41</v>
      </c>
      <c r="P19" s="24" t="s">
        <v>42</v>
      </c>
      <c r="Q19" s="23">
        <v>128</v>
      </c>
      <c r="R19" s="24" t="s">
        <v>47</v>
      </c>
      <c r="S19" s="24" t="s">
        <v>42</v>
      </c>
      <c r="T19" s="24">
        <v>128</v>
      </c>
      <c r="U19" s="24" t="s">
        <v>41</v>
      </c>
      <c r="V19" s="24" t="s">
        <v>41</v>
      </c>
      <c r="W19" s="24">
        <v>12</v>
      </c>
      <c r="X19" s="24">
        <v>116</v>
      </c>
      <c r="Y19" s="24"/>
      <c r="Z19" s="24"/>
      <c r="AA19" s="24"/>
      <c r="AB19" s="24"/>
      <c r="AC19" s="24"/>
      <c r="AD19" s="24"/>
      <c r="AE19" s="24"/>
    </row>
    <row r="20" spans="1:31" s="3" customFormat="1" ht="30.2" customHeight="1">
      <c r="A20" s="13">
        <f t="shared" si="2"/>
        <v>10</v>
      </c>
      <c r="B20" s="17" t="s">
        <v>36</v>
      </c>
      <c r="C20" s="18" t="s">
        <v>58</v>
      </c>
      <c r="D20" s="17"/>
      <c r="E20" s="17" t="s">
        <v>38</v>
      </c>
      <c r="F20" s="19">
        <v>42791.8125</v>
      </c>
      <c r="G20" s="20">
        <v>42791.942361111112</v>
      </c>
      <c r="H20" s="17" t="s">
        <v>39</v>
      </c>
      <c r="I20" s="21">
        <f t="shared" si="3"/>
        <v>0.12986111111240461</v>
      </c>
      <c r="J20" s="22">
        <v>3</v>
      </c>
      <c r="K20" s="22">
        <v>7</v>
      </c>
      <c r="L20" s="22">
        <f t="shared" si="0"/>
        <v>0.11666666666666667</v>
      </c>
      <c r="M20" s="22">
        <f t="shared" si="1"/>
        <v>3.1166666666666667</v>
      </c>
      <c r="N20" s="23" t="s">
        <v>59</v>
      </c>
      <c r="O20" s="24" t="s">
        <v>41</v>
      </c>
      <c r="P20" s="24" t="s">
        <v>42</v>
      </c>
      <c r="Q20" s="23">
        <v>251</v>
      </c>
      <c r="R20" s="24" t="s">
        <v>41</v>
      </c>
      <c r="S20" s="24" t="s">
        <v>42</v>
      </c>
      <c r="T20" s="24">
        <v>251</v>
      </c>
      <c r="U20" s="24" t="s">
        <v>41</v>
      </c>
      <c r="V20" s="24" t="s">
        <v>41</v>
      </c>
      <c r="W20" s="24">
        <v>9</v>
      </c>
      <c r="X20" s="24">
        <v>242</v>
      </c>
      <c r="Y20" s="24"/>
      <c r="Z20" s="24"/>
      <c r="AA20" s="24"/>
      <c r="AB20" s="24"/>
      <c r="AC20" s="24"/>
      <c r="AD20" s="24"/>
      <c r="AE20" s="24"/>
    </row>
    <row r="21" spans="1:31" s="3" customFormat="1" ht="30.2" customHeight="1">
      <c r="A21" s="13">
        <f t="shared" si="2"/>
        <v>11</v>
      </c>
      <c r="B21" s="17" t="s">
        <v>36</v>
      </c>
      <c r="C21" s="18" t="s">
        <v>60</v>
      </c>
      <c r="D21" s="17"/>
      <c r="E21" s="17" t="s">
        <v>38</v>
      </c>
      <c r="F21" s="19">
        <v>42794.518055555556</v>
      </c>
      <c r="G21" s="20">
        <v>42794.582638888889</v>
      </c>
      <c r="H21" s="17" t="s">
        <v>39</v>
      </c>
      <c r="I21" s="21">
        <f t="shared" si="3"/>
        <v>6.4583333332848269E-2</v>
      </c>
      <c r="J21" s="22">
        <v>1</v>
      </c>
      <c r="K21" s="22">
        <v>33</v>
      </c>
      <c r="L21" s="22">
        <f t="shared" si="0"/>
        <v>0.55000000000000004</v>
      </c>
      <c r="M21" s="22">
        <f t="shared" si="1"/>
        <v>1.55</v>
      </c>
      <c r="N21" s="23" t="s">
        <v>61</v>
      </c>
      <c r="O21" s="24" t="s">
        <v>41</v>
      </c>
      <c r="P21" s="24" t="s">
        <v>42</v>
      </c>
      <c r="Q21" s="23">
        <v>241</v>
      </c>
      <c r="R21" s="24" t="s">
        <v>41</v>
      </c>
      <c r="S21" s="24" t="s">
        <v>42</v>
      </c>
      <c r="T21" s="24">
        <v>241</v>
      </c>
      <c r="U21" s="24" t="s">
        <v>41</v>
      </c>
      <c r="V21" s="24" t="s">
        <v>41</v>
      </c>
      <c r="W21" s="24">
        <v>7</v>
      </c>
      <c r="X21" s="24">
        <v>234</v>
      </c>
      <c r="Y21" s="24"/>
      <c r="Z21" s="24"/>
      <c r="AA21" s="24"/>
      <c r="AB21" s="24"/>
      <c r="AC21" s="24"/>
      <c r="AD21" s="24"/>
      <c r="AE21" s="24"/>
    </row>
    <row r="22" spans="1:31" s="3" customFormat="1" ht="30.2" customHeight="1">
      <c r="A22" s="13">
        <f t="shared" si="2"/>
        <v>12</v>
      </c>
      <c r="B22" s="17" t="s">
        <v>36</v>
      </c>
      <c r="C22" s="18" t="s">
        <v>62</v>
      </c>
      <c r="D22" s="17"/>
      <c r="E22" s="17" t="s">
        <v>38</v>
      </c>
      <c r="F22" s="19">
        <v>42806.444444444445</v>
      </c>
      <c r="G22" s="20">
        <v>42806.989583333336</v>
      </c>
      <c r="H22" s="17" t="s">
        <v>39</v>
      </c>
      <c r="I22" s="21">
        <f t="shared" si="3"/>
        <v>0.54513888889050577</v>
      </c>
      <c r="J22" s="22">
        <v>13</v>
      </c>
      <c r="K22" s="22">
        <v>5</v>
      </c>
      <c r="L22" s="22">
        <f t="shared" si="0"/>
        <v>8.3333333333333329E-2</v>
      </c>
      <c r="M22" s="22">
        <f t="shared" si="1"/>
        <v>13.083333333333334</v>
      </c>
      <c r="N22" s="23" t="s">
        <v>63</v>
      </c>
      <c r="O22" s="24" t="s">
        <v>41</v>
      </c>
      <c r="P22" s="24" t="s">
        <v>42</v>
      </c>
      <c r="Q22" s="23">
        <v>101</v>
      </c>
      <c r="R22" s="24" t="s">
        <v>41</v>
      </c>
      <c r="S22" s="24" t="s">
        <v>42</v>
      </c>
      <c r="T22" s="24">
        <v>101</v>
      </c>
      <c r="U22" s="24" t="s">
        <v>41</v>
      </c>
      <c r="V22" s="24" t="s">
        <v>41</v>
      </c>
      <c r="W22" s="24">
        <v>8</v>
      </c>
      <c r="X22" s="24">
        <v>93</v>
      </c>
      <c r="Y22" s="24"/>
      <c r="Z22" s="24"/>
      <c r="AA22" s="24"/>
      <c r="AB22" s="24"/>
      <c r="AC22" s="24"/>
      <c r="AD22" s="24"/>
      <c r="AE22" s="24"/>
    </row>
    <row r="23" spans="1:31" s="3" customFormat="1" ht="30.2" customHeight="1">
      <c r="A23" s="13">
        <f t="shared" si="2"/>
        <v>13</v>
      </c>
      <c r="B23" s="17" t="s">
        <v>36</v>
      </c>
      <c r="C23" s="18" t="s">
        <v>62</v>
      </c>
      <c r="D23" s="17"/>
      <c r="E23" s="17" t="s">
        <v>38</v>
      </c>
      <c r="F23" s="19">
        <v>42806.444444444445</v>
      </c>
      <c r="G23" s="20">
        <v>42806.661805555559</v>
      </c>
      <c r="H23" s="17" t="s">
        <v>39</v>
      </c>
      <c r="I23" s="21">
        <f t="shared" si="3"/>
        <v>0.21736111111385981</v>
      </c>
      <c r="J23" s="22">
        <v>5</v>
      </c>
      <c r="K23" s="22">
        <v>13</v>
      </c>
      <c r="L23" s="22">
        <f t="shared" si="0"/>
        <v>0.21666666666666667</v>
      </c>
      <c r="M23" s="22">
        <f t="shared" si="1"/>
        <v>5.2166666666666668</v>
      </c>
      <c r="N23" s="23" t="s">
        <v>63</v>
      </c>
      <c r="O23" s="24" t="s">
        <v>47</v>
      </c>
      <c r="P23" s="24" t="s">
        <v>42</v>
      </c>
      <c r="Q23" s="23">
        <v>156</v>
      </c>
      <c r="R23" s="24" t="s">
        <v>47</v>
      </c>
      <c r="S23" s="24" t="s">
        <v>42</v>
      </c>
      <c r="T23" s="24">
        <v>156</v>
      </c>
      <c r="U23" s="24" t="s">
        <v>41</v>
      </c>
      <c r="V23" s="24" t="s">
        <v>41</v>
      </c>
      <c r="W23" s="24">
        <v>8</v>
      </c>
      <c r="X23" s="24">
        <v>148</v>
      </c>
      <c r="Y23" s="24"/>
      <c r="Z23" s="24"/>
      <c r="AA23" s="24"/>
      <c r="AB23" s="24"/>
      <c r="AC23" s="24"/>
      <c r="AD23" s="24"/>
      <c r="AE23" s="24"/>
    </row>
    <row r="24" spans="1:31" s="3" customFormat="1" ht="30.2" customHeight="1">
      <c r="A24" s="13">
        <f t="shared" si="2"/>
        <v>14</v>
      </c>
      <c r="B24" s="17" t="s">
        <v>36</v>
      </c>
      <c r="C24" s="18" t="s">
        <v>64</v>
      </c>
      <c r="D24" s="17"/>
      <c r="E24" s="17" t="s">
        <v>38</v>
      </c>
      <c r="F24" s="19">
        <v>42808.493055555555</v>
      </c>
      <c r="G24" s="20">
        <v>42808.597222222219</v>
      </c>
      <c r="H24" s="17" t="s">
        <v>39</v>
      </c>
      <c r="I24" s="21">
        <f t="shared" si="3"/>
        <v>0.10416666666424135</v>
      </c>
      <c r="J24" s="22">
        <v>2</v>
      </c>
      <c r="K24" s="22">
        <v>30</v>
      </c>
      <c r="L24" s="22">
        <f t="shared" si="0"/>
        <v>0.5</v>
      </c>
      <c r="M24" s="22">
        <f t="shared" si="1"/>
        <v>2.5</v>
      </c>
      <c r="N24" s="23" t="s">
        <v>65</v>
      </c>
      <c r="O24" s="24" t="s">
        <v>41</v>
      </c>
      <c r="P24" s="24" t="s">
        <v>42</v>
      </c>
      <c r="Q24" s="23">
        <v>281</v>
      </c>
      <c r="R24" s="24" t="s">
        <v>41</v>
      </c>
      <c r="S24" s="24" t="s">
        <v>41</v>
      </c>
      <c r="T24" s="24">
        <v>281</v>
      </c>
      <c r="U24" s="24" t="s">
        <v>41</v>
      </c>
      <c r="V24" s="24" t="s">
        <v>41</v>
      </c>
      <c r="W24" s="24">
        <v>15</v>
      </c>
      <c r="X24" s="24">
        <v>166</v>
      </c>
      <c r="Y24" s="24"/>
      <c r="Z24" s="24"/>
      <c r="AA24" s="24"/>
      <c r="AB24" s="24"/>
      <c r="AC24" s="24"/>
      <c r="AD24" s="24"/>
      <c r="AE24" s="24"/>
    </row>
    <row r="25" spans="1:31" s="3" customFormat="1" ht="30.2" customHeight="1">
      <c r="A25" s="13">
        <f t="shared" si="2"/>
        <v>15</v>
      </c>
      <c r="B25" s="17" t="s">
        <v>36</v>
      </c>
      <c r="C25" s="17" t="s">
        <v>66</v>
      </c>
      <c r="D25" s="17"/>
      <c r="E25" s="17" t="s">
        <v>67</v>
      </c>
      <c r="F25" s="25">
        <v>42789.565972222219</v>
      </c>
      <c r="G25" s="26">
        <v>42789.590277777781</v>
      </c>
      <c r="H25" s="17" t="s">
        <v>39</v>
      </c>
      <c r="I25" s="21">
        <f t="shared" si="3"/>
        <v>2.4305555562023073E-2</v>
      </c>
      <c r="J25" s="22"/>
      <c r="K25" s="22">
        <v>35</v>
      </c>
      <c r="L25" s="22">
        <f t="shared" si="0"/>
        <v>0.58333333333333337</v>
      </c>
      <c r="M25" s="22">
        <f t="shared" si="1"/>
        <v>0.58333333333333337</v>
      </c>
      <c r="N25" s="24" t="s">
        <v>68</v>
      </c>
      <c r="O25" s="24" t="s">
        <v>41</v>
      </c>
      <c r="P25" s="24" t="s">
        <v>41</v>
      </c>
      <c r="Q25" s="24">
        <v>9</v>
      </c>
      <c r="R25" s="24" t="s">
        <v>41</v>
      </c>
      <c r="S25" s="24" t="s">
        <v>41</v>
      </c>
      <c r="T25" s="24">
        <v>9</v>
      </c>
      <c r="U25" s="24" t="s">
        <v>41</v>
      </c>
      <c r="V25" s="24" t="s">
        <v>41</v>
      </c>
      <c r="W25" s="24" t="s">
        <v>41</v>
      </c>
      <c r="X25" s="24">
        <v>9</v>
      </c>
      <c r="Y25" s="24"/>
      <c r="Z25" s="24"/>
      <c r="AA25" s="24"/>
      <c r="AB25" s="24"/>
      <c r="AC25" s="24"/>
      <c r="AD25" s="24"/>
      <c r="AE25" s="24"/>
    </row>
    <row r="26" spans="1:31" s="3" customFormat="1" ht="30.2" customHeight="1">
      <c r="A26" s="13">
        <f t="shared" si="2"/>
        <v>16</v>
      </c>
      <c r="B26" s="17" t="s">
        <v>36</v>
      </c>
      <c r="C26" s="17" t="s">
        <v>69</v>
      </c>
      <c r="D26" s="17"/>
      <c r="E26" s="17" t="s">
        <v>67</v>
      </c>
      <c r="F26" s="25">
        <v>42790.496527777781</v>
      </c>
      <c r="G26" s="26">
        <v>42790.541666666664</v>
      </c>
      <c r="H26" s="17" t="s">
        <v>39</v>
      </c>
      <c r="I26" s="21">
        <f t="shared" si="3"/>
        <v>4.5138888883229811E-2</v>
      </c>
      <c r="J26" s="22">
        <v>1</v>
      </c>
      <c r="K26" s="22">
        <v>5</v>
      </c>
      <c r="L26" s="22">
        <f t="shared" si="0"/>
        <v>8.3333333333333329E-2</v>
      </c>
      <c r="M26" s="22">
        <f t="shared" si="1"/>
        <v>1.0833333333333333</v>
      </c>
      <c r="N26" s="24" t="s">
        <v>70</v>
      </c>
      <c r="O26" s="24" t="s">
        <v>41</v>
      </c>
      <c r="P26" s="24" t="s">
        <v>41</v>
      </c>
      <c r="Q26" s="24">
        <v>11</v>
      </c>
      <c r="R26" s="24" t="s">
        <v>41</v>
      </c>
      <c r="S26" s="24" t="s">
        <v>41</v>
      </c>
      <c r="T26" s="24">
        <v>11</v>
      </c>
      <c r="U26" s="24" t="s">
        <v>41</v>
      </c>
      <c r="V26" s="24" t="s">
        <v>41</v>
      </c>
      <c r="W26" s="24" t="s">
        <v>41</v>
      </c>
      <c r="X26" s="24">
        <v>11</v>
      </c>
      <c r="Y26" s="24"/>
      <c r="Z26" s="24"/>
      <c r="AA26" s="24"/>
      <c r="AB26" s="24"/>
      <c r="AC26" s="24"/>
      <c r="AD26" s="24"/>
      <c r="AE26" s="24"/>
    </row>
    <row r="27" spans="1:31" s="3" customFormat="1" ht="30.2" customHeight="1">
      <c r="A27" s="13">
        <f t="shared" si="2"/>
        <v>17</v>
      </c>
      <c r="B27" s="17" t="s">
        <v>36</v>
      </c>
      <c r="C27" s="17" t="s">
        <v>71</v>
      </c>
      <c r="D27" s="17"/>
      <c r="E27" s="17" t="s">
        <v>67</v>
      </c>
      <c r="F27" s="25">
        <v>42795.416666666664</v>
      </c>
      <c r="G27" s="26">
        <v>42795.458333333336</v>
      </c>
      <c r="H27" s="17" t="s">
        <v>39</v>
      </c>
      <c r="I27" s="21">
        <f t="shared" si="3"/>
        <v>4.1666666671517305E-2</v>
      </c>
      <c r="J27" s="22">
        <v>1</v>
      </c>
      <c r="K27" s="22"/>
      <c r="L27" s="22">
        <f t="shared" si="0"/>
        <v>0</v>
      </c>
      <c r="M27" s="22">
        <f t="shared" si="1"/>
        <v>1</v>
      </c>
      <c r="N27" s="24" t="s">
        <v>72</v>
      </c>
      <c r="O27" s="24" t="s">
        <v>41</v>
      </c>
      <c r="P27" s="24" t="s">
        <v>41</v>
      </c>
      <c r="Q27" s="24">
        <v>12</v>
      </c>
      <c r="R27" s="24" t="s">
        <v>47</v>
      </c>
      <c r="S27" s="24" t="s">
        <v>41</v>
      </c>
      <c r="T27" s="24">
        <v>12</v>
      </c>
      <c r="U27" s="24" t="s">
        <v>41</v>
      </c>
      <c r="V27" s="24" t="s">
        <v>41</v>
      </c>
      <c r="W27" s="24" t="s">
        <v>41</v>
      </c>
      <c r="X27" s="24">
        <v>12</v>
      </c>
      <c r="Y27" s="24"/>
      <c r="Z27" s="24"/>
      <c r="AA27" s="24"/>
      <c r="AB27" s="24"/>
      <c r="AC27" s="24"/>
      <c r="AD27" s="24"/>
      <c r="AE27" s="24"/>
    </row>
    <row r="28" spans="1:31" s="3" customFormat="1" ht="30.2" customHeight="1">
      <c r="A28" s="13">
        <f t="shared" si="2"/>
        <v>18</v>
      </c>
      <c r="B28" s="17" t="s">
        <v>36</v>
      </c>
      <c r="C28" s="17" t="s">
        <v>73</v>
      </c>
      <c r="D28" s="17"/>
      <c r="E28" s="17" t="s">
        <v>67</v>
      </c>
      <c r="F28" s="25">
        <v>42800.739583333336</v>
      </c>
      <c r="G28" s="26">
        <v>42800.850694444445</v>
      </c>
      <c r="H28" s="17" t="s">
        <v>39</v>
      </c>
      <c r="I28" s="21">
        <f t="shared" si="3"/>
        <v>0.11111111110949423</v>
      </c>
      <c r="J28" s="22">
        <v>2</v>
      </c>
      <c r="K28" s="22">
        <v>40</v>
      </c>
      <c r="L28" s="22">
        <f t="shared" si="0"/>
        <v>0.66666666666666663</v>
      </c>
      <c r="M28" s="22">
        <f t="shared" si="1"/>
        <v>2.6666666666666665</v>
      </c>
      <c r="N28" s="24" t="s">
        <v>74</v>
      </c>
      <c r="O28" s="24" t="s">
        <v>41</v>
      </c>
      <c r="P28" s="24" t="s">
        <v>41</v>
      </c>
      <c r="Q28" s="24">
        <v>116</v>
      </c>
      <c r="R28" s="24" t="s">
        <v>41</v>
      </c>
      <c r="S28" s="24" t="s">
        <v>41</v>
      </c>
      <c r="T28" s="24">
        <v>116</v>
      </c>
      <c r="U28" s="24" t="s">
        <v>41</v>
      </c>
      <c r="V28" s="24" t="s">
        <v>41</v>
      </c>
      <c r="W28" s="24" t="s">
        <v>41</v>
      </c>
      <c r="X28" s="24">
        <v>116</v>
      </c>
      <c r="Y28" s="24"/>
      <c r="Z28" s="24"/>
      <c r="AA28" s="24"/>
      <c r="AB28" s="24"/>
      <c r="AC28" s="24"/>
      <c r="AD28" s="24"/>
      <c r="AE28" s="24"/>
    </row>
    <row r="29" spans="1:31" s="3" customFormat="1" ht="30.2" customHeight="1">
      <c r="A29" s="13">
        <f t="shared" si="2"/>
        <v>19</v>
      </c>
      <c r="B29" s="17" t="s">
        <v>36</v>
      </c>
      <c r="C29" s="17" t="s">
        <v>66</v>
      </c>
      <c r="D29" s="17"/>
      <c r="E29" s="17" t="s">
        <v>67</v>
      </c>
      <c r="F29" s="25">
        <v>42801.420138888891</v>
      </c>
      <c r="G29" s="26">
        <v>42801.447916666664</v>
      </c>
      <c r="H29" s="17" t="s">
        <v>39</v>
      </c>
      <c r="I29" s="21">
        <f t="shared" si="3"/>
        <v>2.7777777773735579E-2</v>
      </c>
      <c r="J29" s="22"/>
      <c r="K29" s="22">
        <v>40</v>
      </c>
      <c r="L29" s="22">
        <f t="shared" si="0"/>
        <v>0.66666666666666663</v>
      </c>
      <c r="M29" s="22">
        <f t="shared" si="1"/>
        <v>0.66666666666666663</v>
      </c>
      <c r="N29" s="24" t="s">
        <v>68</v>
      </c>
      <c r="O29" s="24" t="s">
        <v>41</v>
      </c>
      <c r="P29" s="24" t="s">
        <v>41</v>
      </c>
      <c r="Q29" s="24">
        <v>9</v>
      </c>
      <c r="R29" s="24" t="s">
        <v>41</v>
      </c>
      <c r="S29" s="24" t="s">
        <v>41</v>
      </c>
      <c r="T29" s="24">
        <v>9</v>
      </c>
      <c r="U29" s="24" t="s">
        <v>41</v>
      </c>
      <c r="V29" s="24" t="s">
        <v>41</v>
      </c>
      <c r="W29" s="24" t="s">
        <v>41</v>
      </c>
      <c r="X29" s="24">
        <v>9</v>
      </c>
      <c r="Y29" s="24"/>
      <c r="Z29" s="24"/>
      <c r="AA29" s="24"/>
      <c r="AB29" s="24"/>
      <c r="AC29" s="24"/>
      <c r="AD29" s="24"/>
      <c r="AE29" s="24"/>
    </row>
    <row r="30" spans="1:31" s="3" customFormat="1" ht="30.2" customHeight="1">
      <c r="A30" s="13">
        <f t="shared" si="2"/>
        <v>20</v>
      </c>
      <c r="B30" s="17" t="s">
        <v>36</v>
      </c>
      <c r="C30" s="17" t="s">
        <v>75</v>
      </c>
      <c r="D30" s="17"/>
      <c r="E30" s="17" t="s">
        <v>38</v>
      </c>
      <c r="F30" s="25">
        <v>42817.489583333336</v>
      </c>
      <c r="G30" s="26">
        <v>42817.704861111109</v>
      </c>
      <c r="H30" s="17" t="s">
        <v>39</v>
      </c>
      <c r="I30" s="21">
        <f t="shared" si="3"/>
        <v>0.21527777777373558</v>
      </c>
      <c r="J30" s="22">
        <v>5</v>
      </c>
      <c r="K30" s="22">
        <v>10</v>
      </c>
      <c r="L30" s="22">
        <f t="shared" si="0"/>
        <v>0.16666666666666666</v>
      </c>
      <c r="M30" s="22">
        <f t="shared" si="1"/>
        <v>5.166666666666667</v>
      </c>
      <c r="N30" s="23" t="s">
        <v>63</v>
      </c>
      <c r="O30" s="24" t="s">
        <v>41</v>
      </c>
      <c r="P30" s="24" t="s">
        <v>41</v>
      </c>
      <c r="Q30" s="23">
        <v>156</v>
      </c>
      <c r="R30" s="24" t="s">
        <v>41</v>
      </c>
      <c r="S30" s="24" t="s">
        <v>42</v>
      </c>
      <c r="T30" s="24">
        <v>156</v>
      </c>
      <c r="U30" s="24" t="s">
        <v>41</v>
      </c>
      <c r="V30" s="24" t="s">
        <v>41</v>
      </c>
      <c r="W30" s="24">
        <v>8</v>
      </c>
      <c r="X30" s="24">
        <v>148</v>
      </c>
      <c r="Y30" s="24"/>
      <c r="Z30" s="24"/>
      <c r="AA30" s="24"/>
      <c r="AB30" s="24"/>
      <c r="AC30" s="24"/>
      <c r="AD30" s="24"/>
      <c r="AE30" s="24"/>
    </row>
    <row r="31" spans="1:31" s="3" customFormat="1" ht="30.2" customHeight="1">
      <c r="A31" s="13">
        <f t="shared" si="2"/>
        <v>21</v>
      </c>
      <c r="B31" s="17" t="s">
        <v>36</v>
      </c>
      <c r="C31" s="17" t="s">
        <v>76</v>
      </c>
      <c r="D31" s="17"/>
      <c r="E31" s="17" t="s">
        <v>77</v>
      </c>
      <c r="F31" s="25">
        <v>42841.771527777775</v>
      </c>
      <c r="G31" s="26">
        <v>42841.852777777778</v>
      </c>
      <c r="H31" s="17" t="s">
        <v>39</v>
      </c>
      <c r="I31" s="21">
        <f t="shared" si="3"/>
        <v>8.1250000002910383E-2</v>
      </c>
      <c r="J31" s="22">
        <v>1</v>
      </c>
      <c r="K31" s="22">
        <v>57</v>
      </c>
      <c r="L31" s="22">
        <f t="shared" si="0"/>
        <v>0.95</v>
      </c>
      <c r="M31" s="22">
        <f t="shared" si="1"/>
        <v>1.95</v>
      </c>
      <c r="N31" s="23" t="s">
        <v>78</v>
      </c>
      <c r="O31" s="24" t="s">
        <v>41</v>
      </c>
      <c r="P31" s="24" t="s">
        <v>42</v>
      </c>
      <c r="Q31" s="24">
        <v>194</v>
      </c>
      <c r="R31" s="24" t="s">
        <v>41</v>
      </c>
      <c r="S31" s="24" t="s">
        <v>42</v>
      </c>
      <c r="T31" s="24">
        <v>194</v>
      </c>
      <c r="U31" s="24" t="s">
        <v>41</v>
      </c>
      <c r="V31" s="24" t="s">
        <v>41</v>
      </c>
      <c r="W31" s="24">
        <v>15</v>
      </c>
      <c r="X31" s="24">
        <v>179</v>
      </c>
      <c r="Y31" s="24"/>
      <c r="Z31" s="24"/>
      <c r="AA31" s="24"/>
      <c r="AB31" s="24"/>
      <c r="AC31" s="24"/>
      <c r="AD31" s="24"/>
      <c r="AE31" s="24"/>
    </row>
    <row r="32" spans="1:31" s="3" customFormat="1" ht="30.2" customHeight="1">
      <c r="A32" s="13">
        <f t="shared" si="2"/>
        <v>22</v>
      </c>
      <c r="B32" s="17" t="s">
        <v>36</v>
      </c>
      <c r="C32" s="17" t="s">
        <v>79</v>
      </c>
      <c r="D32" s="17"/>
      <c r="E32" s="17" t="s">
        <v>67</v>
      </c>
      <c r="F32" s="25">
        <v>42838.451388888891</v>
      </c>
      <c r="G32" s="26">
        <v>42838.552083333336</v>
      </c>
      <c r="H32" s="17" t="s">
        <v>39</v>
      </c>
      <c r="I32" s="21">
        <f t="shared" si="3"/>
        <v>0.10069444444525288</v>
      </c>
      <c r="J32" s="22">
        <v>2</v>
      </c>
      <c r="K32" s="22">
        <v>25</v>
      </c>
      <c r="L32" s="22">
        <f t="shared" si="0"/>
        <v>0.41666666666666669</v>
      </c>
      <c r="M32" s="22">
        <f t="shared" si="1"/>
        <v>2.4166666666666665</v>
      </c>
      <c r="N32" s="24" t="s">
        <v>80</v>
      </c>
      <c r="O32" s="24" t="s">
        <v>41</v>
      </c>
      <c r="P32" s="24" t="s">
        <v>41</v>
      </c>
      <c r="Q32" s="24">
        <v>15</v>
      </c>
      <c r="R32" s="24" t="s">
        <v>41</v>
      </c>
      <c r="S32" s="24" t="s">
        <v>41</v>
      </c>
      <c r="T32" s="24">
        <v>15</v>
      </c>
      <c r="U32" s="24" t="s">
        <v>41</v>
      </c>
      <c r="V32" s="24" t="s">
        <v>41</v>
      </c>
      <c r="W32" s="24" t="s">
        <v>41</v>
      </c>
      <c r="X32" s="24">
        <v>15</v>
      </c>
      <c r="Y32" s="24"/>
      <c r="Z32" s="24"/>
      <c r="AA32" s="24"/>
      <c r="AB32" s="24"/>
      <c r="AC32" s="24"/>
      <c r="AD32" s="24"/>
      <c r="AE32" s="24"/>
    </row>
    <row r="33" spans="1:31" s="3" customFormat="1" ht="30.2" customHeight="1">
      <c r="A33" s="13">
        <f t="shared" si="2"/>
        <v>23</v>
      </c>
      <c r="B33" s="17" t="s">
        <v>36</v>
      </c>
      <c r="C33" s="17" t="s">
        <v>81</v>
      </c>
      <c r="D33" s="17"/>
      <c r="E33" s="17" t="s">
        <v>38</v>
      </c>
      <c r="F33" s="25">
        <v>42855.565972222219</v>
      </c>
      <c r="G33" s="26">
        <v>42855.784722222219</v>
      </c>
      <c r="H33" s="17" t="s">
        <v>39</v>
      </c>
      <c r="I33" s="21">
        <f t="shared" si="3"/>
        <v>0.21875</v>
      </c>
      <c r="J33" s="22">
        <v>5</v>
      </c>
      <c r="K33" s="22">
        <v>15</v>
      </c>
      <c r="L33" s="22">
        <f t="shared" si="0"/>
        <v>0.25</v>
      </c>
      <c r="M33" s="22">
        <f t="shared" si="1"/>
        <v>5.25</v>
      </c>
      <c r="N33" s="23" t="s">
        <v>82</v>
      </c>
      <c r="O33" s="24" t="s">
        <v>41</v>
      </c>
      <c r="P33" s="24" t="s">
        <v>42</v>
      </c>
      <c r="Q33" s="24">
        <v>42</v>
      </c>
      <c r="R33" s="24" t="s">
        <v>47</v>
      </c>
      <c r="S33" s="24" t="s">
        <v>42</v>
      </c>
      <c r="T33" s="24">
        <v>42</v>
      </c>
      <c r="U33" s="24" t="s">
        <v>41</v>
      </c>
      <c r="V33" s="24" t="s">
        <v>41</v>
      </c>
      <c r="W33" s="24" t="s">
        <v>41</v>
      </c>
      <c r="X33" s="24">
        <v>42</v>
      </c>
      <c r="Y33" s="24"/>
      <c r="Z33" s="24"/>
      <c r="AA33" s="24"/>
      <c r="AB33" s="24"/>
      <c r="AC33" s="24"/>
      <c r="AD33" s="24"/>
      <c r="AE33" s="24"/>
    </row>
    <row r="34" spans="1:31" s="3" customFormat="1" ht="30.2" customHeight="1">
      <c r="A34" s="13">
        <f t="shared" si="2"/>
        <v>24</v>
      </c>
      <c r="B34" s="17" t="s">
        <v>36</v>
      </c>
      <c r="C34" s="17" t="s">
        <v>83</v>
      </c>
      <c r="D34" s="17"/>
      <c r="E34" s="17" t="s">
        <v>38</v>
      </c>
      <c r="F34" s="25">
        <v>42855.566666666666</v>
      </c>
      <c r="G34" s="26">
        <v>42855.931944444441</v>
      </c>
      <c r="H34" s="17" t="s">
        <v>39</v>
      </c>
      <c r="I34" s="21">
        <f t="shared" si="3"/>
        <v>0.36527777777519077</v>
      </c>
      <c r="J34" s="22">
        <v>8</v>
      </c>
      <c r="K34" s="22">
        <v>46</v>
      </c>
      <c r="L34" s="22">
        <f t="shared" si="0"/>
        <v>0.76666666666666672</v>
      </c>
      <c r="M34" s="22">
        <f t="shared" si="1"/>
        <v>8.7666666666666675</v>
      </c>
      <c r="N34" s="23" t="s">
        <v>84</v>
      </c>
      <c r="O34" s="24" t="s">
        <v>47</v>
      </c>
      <c r="P34" s="24" t="s">
        <v>42</v>
      </c>
      <c r="Q34" s="24">
        <v>281</v>
      </c>
      <c r="R34" s="24" t="s">
        <v>47</v>
      </c>
      <c r="S34" s="24" t="s">
        <v>42</v>
      </c>
      <c r="T34" s="24">
        <v>281</v>
      </c>
      <c r="U34" s="24" t="s">
        <v>41</v>
      </c>
      <c r="V34" s="24" t="s">
        <v>41</v>
      </c>
      <c r="W34" s="24">
        <v>4</v>
      </c>
      <c r="X34" s="24">
        <v>277</v>
      </c>
      <c r="Y34" s="24"/>
      <c r="Z34" s="24"/>
      <c r="AA34" s="24"/>
      <c r="AB34" s="24"/>
      <c r="AC34" s="24"/>
      <c r="AD34" s="24"/>
      <c r="AE34" s="24"/>
    </row>
    <row r="35" spans="1:31" s="3" customFormat="1" ht="30.2" customHeight="1">
      <c r="A35" s="13">
        <f t="shared" si="2"/>
        <v>25</v>
      </c>
      <c r="B35" s="17" t="s">
        <v>36</v>
      </c>
      <c r="C35" s="17" t="s">
        <v>85</v>
      </c>
      <c r="D35" s="17"/>
      <c r="E35" s="17" t="s">
        <v>38</v>
      </c>
      <c r="F35" s="25">
        <v>42855.584722222222</v>
      </c>
      <c r="G35" s="26">
        <v>42855.708333333336</v>
      </c>
      <c r="H35" s="17" t="s">
        <v>39</v>
      </c>
      <c r="I35" s="21">
        <f t="shared" si="3"/>
        <v>0.12361111111385981</v>
      </c>
      <c r="J35" s="22">
        <v>2</v>
      </c>
      <c r="K35" s="22">
        <v>58</v>
      </c>
      <c r="L35" s="22">
        <f t="shared" si="0"/>
        <v>0.96666666666666667</v>
      </c>
      <c r="M35" s="22">
        <f t="shared" si="1"/>
        <v>2.9666666666666668</v>
      </c>
      <c r="N35" s="23" t="s">
        <v>86</v>
      </c>
      <c r="O35" s="24" t="s">
        <v>47</v>
      </c>
      <c r="P35" s="24" t="s">
        <v>42</v>
      </c>
      <c r="Q35" s="24">
        <v>592</v>
      </c>
      <c r="R35" s="24" t="s">
        <v>47</v>
      </c>
      <c r="S35" s="24" t="s">
        <v>42</v>
      </c>
      <c r="T35" s="24">
        <v>592</v>
      </c>
      <c r="U35" s="24" t="s">
        <v>41</v>
      </c>
      <c r="V35" s="24" t="s">
        <v>41</v>
      </c>
      <c r="W35" s="24">
        <v>11</v>
      </c>
      <c r="X35" s="24">
        <v>581</v>
      </c>
      <c r="Y35" s="24"/>
      <c r="Z35" s="24"/>
      <c r="AA35" s="24"/>
      <c r="AB35" s="24"/>
      <c r="AC35" s="24"/>
      <c r="AD35" s="24"/>
      <c r="AE35" s="24"/>
    </row>
    <row r="36" spans="1:31" s="3" customFormat="1" ht="30.2" customHeight="1">
      <c r="A36" s="13">
        <f t="shared" si="2"/>
        <v>26</v>
      </c>
      <c r="B36" s="17" t="s">
        <v>36</v>
      </c>
      <c r="C36" s="17" t="s">
        <v>87</v>
      </c>
      <c r="D36" s="17"/>
      <c r="E36" s="17" t="s">
        <v>38</v>
      </c>
      <c r="F36" s="25">
        <v>42857.826388888891</v>
      </c>
      <c r="G36" s="26">
        <v>42857.895833333336</v>
      </c>
      <c r="H36" s="17" t="s">
        <v>39</v>
      </c>
      <c r="I36" s="21">
        <f t="shared" si="3"/>
        <v>6.9444444445252884E-2</v>
      </c>
      <c r="J36" s="22">
        <v>1</v>
      </c>
      <c r="K36" s="22">
        <v>40</v>
      </c>
      <c r="L36" s="22">
        <f t="shared" si="0"/>
        <v>0.66666666666666663</v>
      </c>
      <c r="M36" s="22">
        <f t="shared" si="1"/>
        <v>1.6666666666666665</v>
      </c>
      <c r="N36" s="23" t="s">
        <v>88</v>
      </c>
      <c r="O36" s="24" t="s">
        <v>41</v>
      </c>
      <c r="P36" s="24" t="s">
        <v>42</v>
      </c>
      <c r="Q36" s="24">
        <v>136</v>
      </c>
      <c r="R36" s="24" t="s">
        <v>47</v>
      </c>
      <c r="S36" s="24" t="s">
        <v>42</v>
      </c>
      <c r="T36" s="24">
        <v>136</v>
      </c>
      <c r="U36" s="24" t="s">
        <v>41</v>
      </c>
      <c r="V36" s="24" t="s">
        <v>41</v>
      </c>
      <c r="W36" s="24" t="s">
        <v>41</v>
      </c>
      <c r="X36" s="24">
        <v>136</v>
      </c>
      <c r="Y36" s="24"/>
      <c r="Z36" s="24"/>
      <c r="AA36" s="24"/>
      <c r="AB36" s="24"/>
      <c r="AC36" s="24"/>
      <c r="AD36" s="24"/>
      <c r="AE36" s="24"/>
    </row>
    <row r="37" spans="1:31" s="3" customFormat="1" ht="30.2" customHeight="1">
      <c r="A37" s="13">
        <f t="shared" si="2"/>
        <v>27</v>
      </c>
      <c r="B37" s="17" t="s">
        <v>36</v>
      </c>
      <c r="C37" s="17" t="s">
        <v>89</v>
      </c>
      <c r="D37" s="17"/>
      <c r="E37" s="17" t="s">
        <v>38</v>
      </c>
      <c r="F37" s="25">
        <v>42859.795138888891</v>
      </c>
      <c r="G37" s="26">
        <v>42859.895833333336</v>
      </c>
      <c r="H37" s="17" t="s">
        <v>39</v>
      </c>
      <c r="I37" s="21">
        <f t="shared" si="3"/>
        <v>0.10069444444525288</v>
      </c>
      <c r="J37" s="22">
        <v>2</v>
      </c>
      <c r="K37" s="22">
        <v>25</v>
      </c>
      <c r="L37" s="22">
        <f t="shared" si="0"/>
        <v>0.41666666666666669</v>
      </c>
      <c r="M37" s="22">
        <f t="shared" si="1"/>
        <v>2.4166666666666665</v>
      </c>
      <c r="N37" s="23" t="s">
        <v>90</v>
      </c>
      <c r="O37" s="24" t="s">
        <v>41</v>
      </c>
      <c r="P37" s="24" t="s">
        <v>42</v>
      </c>
      <c r="Q37" s="24">
        <v>9</v>
      </c>
      <c r="R37" s="24" t="s">
        <v>41</v>
      </c>
      <c r="S37" s="24" t="s">
        <v>42</v>
      </c>
      <c r="T37" s="24">
        <v>9</v>
      </c>
      <c r="U37" s="24" t="s">
        <v>41</v>
      </c>
      <c r="V37" s="24" t="s">
        <v>41</v>
      </c>
      <c r="W37" s="24">
        <v>8</v>
      </c>
      <c r="X37" s="24">
        <v>1</v>
      </c>
      <c r="Y37" s="24"/>
      <c r="Z37" s="24"/>
      <c r="AA37" s="24"/>
      <c r="AB37" s="24"/>
      <c r="AC37" s="24"/>
      <c r="AD37" s="24"/>
      <c r="AE37" s="24"/>
    </row>
    <row r="38" spans="1:31" s="3" customFormat="1" ht="30.2" customHeight="1">
      <c r="A38" s="13">
        <f t="shared" si="2"/>
        <v>28</v>
      </c>
      <c r="B38" s="17" t="s">
        <v>36</v>
      </c>
      <c r="C38" s="17" t="s">
        <v>91</v>
      </c>
      <c r="D38" s="17"/>
      <c r="E38" s="17" t="s">
        <v>38</v>
      </c>
      <c r="F38" s="25">
        <v>42860.522916666669</v>
      </c>
      <c r="G38" s="26">
        <v>42860.611111111109</v>
      </c>
      <c r="H38" s="17" t="s">
        <v>39</v>
      </c>
      <c r="I38" s="21">
        <f t="shared" si="3"/>
        <v>8.819444444088731E-2</v>
      </c>
      <c r="J38" s="22">
        <v>2</v>
      </c>
      <c r="K38" s="22">
        <v>7</v>
      </c>
      <c r="L38" s="22">
        <f t="shared" si="0"/>
        <v>0.11666666666666667</v>
      </c>
      <c r="M38" s="22">
        <f t="shared" si="1"/>
        <v>2.1166666666666667</v>
      </c>
      <c r="N38" s="23" t="s">
        <v>92</v>
      </c>
      <c r="O38" s="24" t="s">
        <v>41</v>
      </c>
      <c r="P38" s="24" t="s">
        <v>42</v>
      </c>
      <c r="Q38" s="24">
        <v>289</v>
      </c>
      <c r="R38" s="24" t="s">
        <v>41</v>
      </c>
      <c r="S38" s="24" t="s">
        <v>42</v>
      </c>
      <c r="T38" s="24">
        <v>289</v>
      </c>
      <c r="U38" s="24" t="s">
        <v>41</v>
      </c>
      <c r="V38" s="24" t="s">
        <v>41</v>
      </c>
      <c r="W38" s="24">
        <v>11</v>
      </c>
      <c r="X38" s="24">
        <v>278</v>
      </c>
      <c r="Y38" s="24"/>
      <c r="Z38" s="24"/>
      <c r="AA38" s="24"/>
      <c r="AB38" s="24"/>
      <c r="AC38" s="24"/>
      <c r="AD38" s="24"/>
      <c r="AE38" s="24"/>
    </row>
    <row r="39" spans="1:31" s="3" customFormat="1" ht="30.2" customHeight="1">
      <c r="A39" s="13">
        <f t="shared" si="2"/>
        <v>29</v>
      </c>
      <c r="B39" s="17" t="s">
        <v>36</v>
      </c>
      <c r="C39" s="17" t="s">
        <v>76</v>
      </c>
      <c r="D39" s="17"/>
      <c r="E39" s="17" t="s">
        <v>38</v>
      </c>
      <c r="F39" s="25">
        <v>42861.510416666664</v>
      </c>
      <c r="G39" s="26">
        <v>42862.086805555555</v>
      </c>
      <c r="H39" s="17" t="s">
        <v>39</v>
      </c>
      <c r="I39" s="21">
        <f t="shared" si="3"/>
        <v>0.57638888889050577</v>
      </c>
      <c r="J39" s="22">
        <v>13</v>
      </c>
      <c r="K39" s="22">
        <v>50</v>
      </c>
      <c r="L39" s="22">
        <f t="shared" si="0"/>
        <v>0.83333333333333337</v>
      </c>
      <c r="M39" s="22">
        <f t="shared" si="1"/>
        <v>13.833333333333334</v>
      </c>
      <c r="N39" s="23" t="s">
        <v>93</v>
      </c>
      <c r="O39" s="24" t="s">
        <v>41</v>
      </c>
      <c r="P39" s="24" t="s">
        <v>42</v>
      </c>
      <c r="Q39" s="24">
        <v>194</v>
      </c>
      <c r="R39" s="24" t="s">
        <v>41</v>
      </c>
      <c r="S39" s="24" t="s">
        <v>42</v>
      </c>
      <c r="T39" s="24">
        <v>194</v>
      </c>
      <c r="U39" s="24" t="s">
        <v>41</v>
      </c>
      <c r="V39" s="24" t="s">
        <v>41</v>
      </c>
      <c r="W39" s="24">
        <v>12</v>
      </c>
      <c r="X39" s="24">
        <v>182</v>
      </c>
      <c r="Y39" s="24"/>
      <c r="Z39" s="24"/>
      <c r="AA39" s="24"/>
      <c r="AB39" s="24"/>
      <c r="AC39" s="24"/>
      <c r="AD39" s="24"/>
      <c r="AE39" s="24"/>
    </row>
    <row r="40" spans="1:31" s="3" customFormat="1" ht="30.2" customHeight="1">
      <c r="A40" s="13">
        <f t="shared" si="2"/>
        <v>30</v>
      </c>
      <c r="B40" s="17" t="s">
        <v>36</v>
      </c>
      <c r="C40" s="17" t="s">
        <v>94</v>
      </c>
      <c r="D40" s="17"/>
      <c r="E40" s="17" t="s">
        <v>38</v>
      </c>
      <c r="F40" s="25">
        <v>42861.543055555558</v>
      </c>
      <c r="G40" s="26">
        <v>42861.611111111109</v>
      </c>
      <c r="H40" s="17" t="s">
        <v>39</v>
      </c>
      <c r="I40" s="21">
        <f t="shared" si="3"/>
        <v>6.8055555551836733E-2</v>
      </c>
      <c r="J40" s="22">
        <v>1</v>
      </c>
      <c r="K40" s="22">
        <v>38</v>
      </c>
      <c r="L40" s="22">
        <f t="shared" si="0"/>
        <v>0.6333333333333333</v>
      </c>
      <c r="M40" s="22">
        <f t="shared" si="1"/>
        <v>1.6333333333333333</v>
      </c>
      <c r="N40" s="23" t="s">
        <v>95</v>
      </c>
      <c r="O40" s="24" t="s">
        <v>41</v>
      </c>
      <c r="P40" s="24" t="s">
        <v>42</v>
      </c>
      <c r="Q40" s="24">
        <v>396</v>
      </c>
      <c r="R40" s="24" t="s">
        <v>41</v>
      </c>
      <c r="S40" s="24" t="s">
        <v>42</v>
      </c>
      <c r="T40" s="24">
        <v>396</v>
      </c>
      <c r="U40" s="24" t="s">
        <v>41</v>
      </c>
      <c r="V40" s="24" t="s">
        <v>41</v>
      </c>
      <c r="W40" s="24" t="s">
        <v>41</v>
      </c>
      <c r="X40" s="24">
        <v>429</v>
      </c>
      <c r="Y40" s="24"/>
      <c r="Z40" s="24"/>
      <c r="AA40" s="24"/>
      <c r="AB40" s="24"/>
      <c r="AC40" s="24"/>
      <c r="AD40" s="24"/>
      <c r="AE40" s="24"/>
    </row>
    <row r="41" spans="1:31" s="3" customFormat="1" ht="30.2" customHeight="1">
      <c r="A41" s="13">
        <f t="shared" si="2"/>
        <v>31</v>
      </c>
      <c r="B41" s="17" t="s">
        <v>36</v>
      </c>
      <c r="C41" s="17" t="s">
        <v>85</v>
      </c>
      <c r="D41" s="17"/>
      <c r="E41" s="17" t="s">
        <v>38</v>
      </c>
      <c r="F41" s="25">
        <v>42861.638888888891</v>
      </c>
      <c r="G41" s="26">
        <v>42861.696527777778</v>
      </c>
      <c r="H41" s="17" t="s">
        <v>39</v>
      </c>
      <c r="I41" s="21">
        <f t="shared" si="3"/>
        <v>5.7638888887595385E-2</v>
      </c>
      <c r="J41" s="22">
        <v>1</v>
      </c>
      <c r="K41" s="22">
        <v>23</v>
      </c>
      <c r="L41" s="22">
        <f t="shared" si="0"/>
        <v>0.38333333333333336</v>
      </c>
      <c r="M41" s="22">
        <f t="shared" si="1"/>
        <v>1.3833333333333333</v>
      </c>
      <c r="N41" s="23" t="s">
        <v>86</v>
      </c>
      <c r="O41" s="24" t="s">
        <v>41</v>
      </c>
      <c r="P41" s="24" t="s">
        <v>42</v>
      </c>
      <c r="Q41" s="24">
        <v>426</v>
      </c>
      <c r="R41" s="24" t="s">
        <v>41</v>
      </c>
      <c r="S41" s="24" t="s">
        <v>42</v>
      </c>
      <c r="T41" s="24">
        <v>426</v>
      </c>
      <c r="U41" s="24" t="s">
        <v>41</v>
      </c>
      <c r="V41" s="24" t="s">
        <v>41</v>
      </c>
      <c r="W41" s="24">
        <v>11</v>
      </c>
      <c r="X41" s="24">
        <v>415</v>
      </c>
      <c r="Y41" s="24"/>
      <c r="Z41" s="24"/>
      <c r="AA41" s="24"/>
      <c r="AB41" s="24"/>
      <c r="AC41" s="24"/>
      <c r="AD41" s="24"/>
      <c r="AE41" s="24"/>
    </row>
    <row r="42" spans="1:31" s="3" customFormat="1" ht="30.2" customHeight="1">
      <c r="A42" s="13">
        <f t="shared" si="2"/>
        <v>32</v>
      </c>
      <c r="B42" s="17" t="s">
        <v>36</v>
      </c>
      <c r="C42" s="17" t="s">
        <v>96</v>
      </c>
      <c r="D42" s="17"/>
      <c r="E42" s="17" t="s">
        <v>38</v>
      </c>
      <c r="F42" s="25">
        <v>42861.722222222219</v>
      </c>
      <c r="G42" s="26">
        <v>42862.597222222219</v>
      </c>
      <c r="H42" s="17" t="s">
        <v>39</v>
      </c>
      <c r="I42" s="21">
        <f t="shared" si="3"/>
        <v>0.875</v>
      </c>
      <c r="J42" s="22">
        <v>21</v>
      </c>
      <c r="K42" s="22"/>
      <c r="L42" s="22">
        <f t="shared" si="0"/>
        <v>0</v>
      </c>
      <c r="M42" s="22">
        <f t="shared" si="1"/>
        <v>21</v>
      </c>
      <c r="N42" s="23" t="s">
        <v>97</v>
      </c>
      <c r="O42" s="24" t="s">
        <v>41</v>
      </c>
      <c r="P42" s="24" t="s">
        <v>42</v>
      </c>
      <c r="Q42" s="24">
        <v>1105</v>
      </c>
      <c r="R42" s="24" t="s">
        <v>41</v>
      </c>
      <c r="S42" s="24" t="s">
        <v>42</v>
      </c>
      <c r="T42" s="24">
        <v>1105</v>
      </c>
      <c r="U42" s="24" t="s">
        <v>41</v>
      </c>
      <c r="V42" s="24" t="s">
        <v>41</v>
      </c>
      <c r="W42" s="24" t="s">
        <v>41</v>
      </c>
      <c r="X42" s="24">
        <v>1105</v>
      </c>
      <c r="Y42" s="24"/>
      <c r="Z42" s="24"/>
      <c r="AA42" s="24"/>
      <c r="AB42" s="24"/>
      <c r="AC42" s="24"/>
      <c r="AD42" s="24"/>
      <c r="AE42" s="24"/>
    </row>
    <row r="43" spans="1:31" s="3" customFormat="1" ht="30.2" customHeight="1">
      <c r="A43" s="13">
        <f t="shared" si="2"/>
        <v>33</v>
      </c>
      <c r="B43" s="17" t="s">
        <v>36</v>
      </c>
      <c r="C43" s="17" t="s">
        <v>98</v>
      </c>
      <c r="D43" s="17"/>
      <c r="E43" s="17" t="s">
        <v>38</v>
      </c>
      <c r="F43" s="25">
        <v>42862.534722222219</v>
      </c>
      <c r="G43" s="26">
        <v>42862.763888888891</v>
      </c>
      <c r="H43" s="17" t="s">
        <v>39</v>
      </c>
      <c r="I43" s="21">
        <f t="shared" si="3"/>
        <v>0.22916666667151731</v>
      </c>
      <c r="J43" s="22">
        <v>5</v>
      </c>
      <c r="K43" s="22">
        <v>30</v>
      </c>
      <c r="L43" s="22">
        <f t="shared" si="0"/>
        <v>0.5</v>
      </c>
      <c r="M43" s="22">
        <f t="shared" si="1"/>
        <v>5.5</v>
      </c>
      <c r="N43" s="23" t="s">
        <v>99</v>
      </c>
      <c r="O43" s="24" t="s">
        <v>41</v>
      </c>
      <c r="P43" s="24" t="s">
        <v>42</v>
      </c>
      <c r="Q43" s="24">
        <v>415</v>
      </c>
      <c r="R43" s="24" t="s">
        <v>41</v>
      </c>
      <c r="S43" s="24" t="s">
        <v>42</v>
      </c>
      <c r="T43" s="24">
        <v>415</v>
      </c>
      <c r="U43" s="24" t="s">
        <v>41</v>
      </c>
      <c r="V43" s="24" t="s">
        <v>41</v>
      </c>
      <c r="W43" s="24">
        <v>5</v>
      </c>
      <c r="X43" s="24">
        <v>410</v>
      </c>
      <c r="Y43" s="24"/>
      <c r="Z43" s="24"/>
      <c r="AA43" s="24"/>
      <c r="AB43" s="24"/>
      <c r="AC43" s="24"/>
      <c r="AD43" s="24"/>
      <c r="AE43" s="24"/>
    </row>
    <row r="44" spans="1:31" s="3" customFormat="1" ht="30.2" customHeight="1">
      <c r="A44" s="13">
        <f t="shared" si="2"/>
        <v>34</v>
      </c>
      <c r="B44" s="17" t="s">
        <v>36</v>
      </c>
      <c r="C44" s="17" t="s">
        <v>100</v>
      </c>
      <c r="D44" s="17"/>
      <c r="E44" s="17" t="s">
        <v>38</v>
      </c>
      <c r="F44" s="25">
        <v>42865.631944444445</v>
      </c>
      <c r="G44" s="26">
        <v>42865.863194444442</v>
      </c>
      <c r="H44" s="17" t="s">
        <v>39</v>
      </c>
      <c r="I44" s="21">
        <f t="shared" si="3"/>
        <v>0.23124999999708962</v>
      </c>
      <c r="J44" s="22">
        <v>5</v>
      </c>
      <c r="K44" s="22">
        <v>33</v>
      </c>
      <c r="L44" s="22">
        <f t="shared" si="0"/>
        <v>0.55000000000000004</v>
      </c>
      <c r="M44" s="22">
        <f t="shared" si="1"/>
        <v>5.55</v>
      </c>
      <c r="N44" s="23" t="s">
        <v>93</v>
      </c>
      <c r="O44" s="24" t="s">
        <v>41</v>
      </c>
      <c r="P44" s="24" t="s">
        <v>42</v>
      </c>
      <c r="Q44" s="24">
        <v>194</v>
      </c>
      <c r="R44" s="24" t="s">
        <v>41</v>
      </c>
      <c r="S44" s="24" t="s">
        <v>42</v>
      </c>
      <c r="T44" s="24">
        <v>194</v>
      </c>
      <c r="U44" s="24" t="s">
        <v>41</v>
      </c>
      <c r="V44" s="24" t="s">
        <v>41</v>
      </c>
      <c r="W44" s="24" t="s">
        <v>41</v>
      </c>
      <c r="X44" s="24">
        <v>194</v>
      </c>
      <c r="Y44" s="24"/>
      <c r="Z44" s="24"/>
      <c r="AA44" s="24"/>
      <c r="AB44" s="24"/>
      <c r="AC44" s="24"/>
      <c r="AD44" s="24"/>
      <c r="AE44" s="24"/>
    </row>
    <row r="45" spans="1:31" s="3" customFormat="1" ht="30.2" customHeight="1">
      <c r="A45" s="13">
        <f t="shared" si="2"/>
        <v>35</v>
      </c>
      <c r="B45" s="17" t="s">
        <v>36</v>
      </c>
      <c r="C45" s="17" t="s">
        <v>101</v>
      </c>
      <c r="D45" s="17"/>
      <c r="E45" s="17" t="s">
        <v>38</v>
      </c>
      <c r="F45" s="25">
        <v>42865.777777777781</v>
      </c>
      <c r="G45" s="26">
        <v>42865.885416666664</v>
      </c>
      <c r="H45" s="17" t="s">
        <v>39</v>
      </c>
      <c r="I45" s="21">
        <f t="shared" si="3"/>
        <v>0.10763888888322981</v>
      </c>
      <c r="J45" s="22">
        <v>2</v>
      </c>
      <c r="K45" s="22">
        <v>35</v>
      </c>
      <c r="L45" s="22">
        <f t="shared" si="0"/>
        <v>0.58333333333333337</v>
      </c>
      <c r="M45" s="22">
        <f t="shared" si="1"/>
        <v>2.5833333333333335</v>
      </c>
      <c r="N45" s="23" t="s">
        <v>102</v>
      </c>
      <c r="O45" s="24" t="s">
        <v>41</v>
      </c>
      <c r="P45" s="24" t="s">
        <v>42</v>
      </c>
      <c r="Q45" s="24">
        <v>592</v>
      </c>
      <c r="R45" s="24" t="s">
        <v>41</v>
      </c>
      <c r="S45" s="24" t="s">
        <v>42</v>
      </c>
      <c r="T45" s="24">
        <v>592</v>
      </c>
      <c r="U45" s="24" t="s">
        <v>41</v>
      </c>
      <c r="V45" s="24" t="s">
        <v>41</v>
      </c>
      <c r="W45" s="24" t="s">
        <v>41</v>
      </c>
      <c r="X45" s="24">
        <v>592</v>
      </c>
      <c r="Y45" s="24"/>
      <c r="Z45" s="24"/>
      <c r="AA45" s="24"/>
      <c r="AB45" s="24"/>
      <c r="AC45" s="24"/>
      <c r="AD45" s="24"/>
      <c r="AE45" s="24"/>
    </row>
    <row r="46" spans="1:31" s="3" customFormat="1" ht="30.2" customHeight="1">
      <c r="A46" s="13">
        <f t="shared" si="2"/>
        <v>36</v>
      </c>
      <c r="B46" s="17" t="s">
        <v>36</v>
      </c>
      <c r="C46" s="17" t="s">
        <v>103</v>
      </c>
      <c r="D46" s="17"/>
      <c r="E46" s="17" t="s">
        <v>38</v>
      </c>
      <c r="F46" s="25">
        <v>42869.638888888891</v>
      </c>
      <c r="G46" s="26">
        <v>42869.729861111111</v>
      </c>
      <c r="H46" s="17" t="s">
        <v>39</v>
      </c>
      <c r="I46" s="21">
        <f t="shared" si="3"/>
        <v>9.0972222220443655E-2</v>
      </c>
      <c r="J46" s="22">
        <v>2</v>
      </c>
      <c r="K46" s="22">
        <v>11</v>
      </c>
      <c r="L46" s="22">
        <f t="shared" si="0"/>
        <v>0.18333333333333332</v>
      </c>
      <c r="M46" s="22">
        <f t="shared" si="1"/>
        <v>2.1833333333333331</v>
      </c>
      <c r="N46" s="23" t="s">
        <v>59</v>
      </c>
      <c r="O46" s="24" t="s">
        <v>41</v>
      </c>
      <c r="P46" s="24" t="s">
        <v>42</v>
      </c>
      <c r="Q46" s="24">
        <v>251</v>
      </c>
      <c r="R46" s="24" t="s">
        <v>41</v>
      </c>
      <c r="S46" s="24" t="s">
        <v>42</v>
      </c>
      <c r="T46" s="24">
        <v>251</v>
      </c>
      <c r="U46" s="24" t="s">
        <v>41</v>
      </c>
      <c r="V46" s="24" t="s">
        <v>41</v>
      </c>
      <c r="W46" s="24">
        <v>4</v>
      </c>
      <c r="X46" s="24">
        <v>247</v>
      </c>
      <c r="Y46" s="24"/>
      <c r="Z46" s="24"/>
      <c r="AA46" s="24"/>
      <c r="AB46" s="24"/>
      <c r="AC46" s="24"/>
      <c r="AD46" s="24"/>
      <c r="AE46" s="24"/>
    </row>
    <row r="47" spans="1:31" s="3" customFormat="1" ht="30.2" customHeight="1">
      <c r="A47" s="13">
        <f t="shared" si="2"/>
        <v>37</v>
      </c>
      <c r="B47" s="17" t="s">
        <v>36</v>
      </c>
      <c r="C47" s="17" t="s">
        <v>103</v>
      </c>
      <c r="D47" s="17"/>
      <c r="E47" s="17" t="s">
        <v>38</v>
      </c>
      <c r="F47" s="25">
        <v>42880.481249999997</v>
      </c>
      <c r="G47" s="26">
        <v>42880.572916666664</v>
      </c>
      <c r="H47" s="17" t="s">
        <v>39</v>
      </c>
      <c r="I47" s="21">
        <f t="shared" si="3"/>
        <v>9.1666666667151731E-2</v>
      </c>
      <c r="J47" s="22">
        <v>2</v>
      </c>
      <c r="K47" s="22">
        <v>12</v>
      </c>
      <c r="L47" s="22">
        <f t="shared" si="0"/>
        <v>0.2</v>
      </c>
      <c r="M47" s="22">
        <f t="shared" si="1"/>
        <v>2.2000000000000002</v>
      </c>
      <c r="N47" s="23" t="s">
        <v>59</v>
      </c>
      <c r="O47" s="24" t="s">
        <v>41</v>
      </c>
      <c r="P47" s="24" t="s">
        <v>42</v>
      </c>
      <c r="Q47" s="24">
        <v>251</v>
      </c>
      <c r="R47" s="24" t="s">
        <v>41</v>
      </c>
      <c r="S47" s="24" t="s">
        <v>42</v>
      </c>
      <c r="T47" s="24">
        <v>251</v>
      </c>
      <c r="U47" s="24" t="s">
        <v>41</v>
      </c>
      <c r="V47" s="24" t="s">
        <v>41</v>
      </c>
      <c r="W47" s="24">
        <v>4</v>
      </c>
      <c r="X47" s="24">
        <v>247</v>
      </c>
      <c r="Y47" s="24"/>
      <c r="Z47" s="24"/>
      <c r="AA47" s="24"/>
      <c r="AB47" s="24"/>
      <c r="AC47" s="24"/>
      <c r="AD47" s="24"/>
      <c r="AE47" s="24"/>
    </row>
    <row r="48" spans="1:31" s="3" customFormat="1" ht="30.2" customHeight="1">
      <c r="A48" s="13">
        <f t="shared" si="2"/>
        <v>38</v>
      </c>
      <c r="B48" s="17" t="s">
        <v>36</v>
      </c>
      <c r="C48" s="17" t="s">
        <v>104</v>
      </c>
      <c r="D48" s="17"/>
      <c r="E48" s="17" t="s">
        <v>38</v>
      </c>
      <c r="F48" s="25">
        <v>42880.481249999997</v>
      </c>
      <c r="G48" s="26">
        <v>42880.649305555555</v>
      </c>
      <c r="H48" s="17" t="s">
        <v>39</v>
      </c>
      <c r="I48" s="21">
        <f t="shared" si="3"/>
        <v>0.1680555555576575</v>
      </c>
      <c r="J48" s="22">
        <v>4</v>
      </c>
      <c r="K48" s="22">
        <v>2</v>
      </c>
      <c r="L48" s="22">
        <f t="shared" si="0"/>
        <v>3.3333333333333333E-2</v>
      </c>
      <c r="M48" s="22">
        <f t="shared" si="1"/>
        <v>4.0333333333333332</v>
      </c>
      <c r="N48" s="23" t="s">
        <v>105</v>
      </c>
      <c r="O48" s="24" t="s">
        <v>41</v>
      </c>
      <c r="P48" s="24" t="s">
        <v>42</v>
      </c>
      <c r="Q48" s="23">
        <v>472</v>
      </c>
      <c r="R48" s="24" t="s">
        <v>41</v>
      </c>
      <c r="S48" s="24" t="s">
        <v>42</v>
      </c>
      <c r="T48" s="24">
        <v>472</v>
      </c>
      <c r="U48" s="24" t="s">
        <v>41</v>
      </c>
      <c r="V48" s="24" t="s">
        <v>41</v>
      </c>
      <c r="W48" s="24">
        <v>7</v>
      </c>
      <c r="X48" s="24">
        <v>465</v>
      </c>
      <c r="Y48" s="24"/>
      <c r="Z48" s="24"/>
      <c r="AA48" s="24"/>
      <c r="AB48" s="24"/>
      <c r="AC48" s="24"/>
      <c r="AD48" s="24"/>
      <c r="AE48" s="24"/>
    </row>
    <row r="49" spans="1:31" s="3" customFormat="1" ht="30.2" customHeight="1">
      <c r="A49" s="13">
        <f t="shared" si="2"/>
        <v>39</v>
      </c>
      <c r="B49" s="17" t="s">
        <v>36</v>
      </c>
      <c r="C49" s="17" t="s">
        <v>106</v>
      </c>
      <c r="D49" s="17"/>
      <c r="E49" s="17" t="s">
        <v>38</v>
      </c>
      <c r="F49" s="25">
        <v>42881.888888888891</v>
      </c>
      <c r="G49" s="26">
        <v>42881.940972222219</v>
      </c>
      <c r="H49" s="17" t="s">
        <v>39</v>
      </c>
      <c r="I49" s="21">
        <f t="shared" si="3"/>
        <v>5.2083333328482695E-2</v>
      </c>
      <c r="J49" s="22">
        <v>1</v>
      </c>
      <c r="K49" s="22">
        <v>15</v>
      </c>
      <c r="L49" s="22">
        <f t="shared" si="0"/>
        <v>0.25</v>
      </c>
      <c r="M49" s="22">
        <f t="shared" si="1"/>
        <v>1.25</v>
      </c>
      <c r="N49" s="23" t="s">
        <v>107</v>
      </c>
      <c r="O49" s="24" t="s">
        <v>41</v>
      </c>
      <c r="P49" s="24" t="s">
        <v>42</v>
      </c>
      <c r="Q49" s="24">
        <v>241</v>
      </c>
      <c r="R49" s="24" t="s">
        <v>41</v>
      </c>
      <c r="S49" s="24" t="s">
        <v>42</v>
      </c>
      <c r="T49" s="24">
        <v>241</v>
      </c>
      <c r="U49" s="24" t="s">
        <v>41</v>
      </c>
      <c r="V49" s="24" t="s">
        <v>41</v>
      </c>
      <c r="W49" s="24">
        <v>1</v>
      </c>
      <c r="X49" s="24">
        <v>235</v>
      </c>
      <c r="Y49" s="24"/>
      <c r="Z49" s="24"/>
      <c r="AA49" s="24"/>
      <c r="AB49" s="24"/>
      <c r="AC49" s="24"/>
      <c r="AD49" s="24"/>
      <c r="AE49" s="24"/>
    </row>
    <row r="50" spans="1:31" s="3" customFormat="1" ht="30.2" customHeight="1">
      <c r="A50" s="13">
        <f t="shared" si="2"/>
        <v>40</v>
      </c>
      <c r="B50" s="17" t="s">
        <v>36</v>
      </c>
      <c r="C50" s="17" t="s">
        <v>108</v>
      </c>
      <c r="D50" s="17"/>
      <c r="E50" s="17" t="s">
        <v>67</v>
      </c>
      <c r="F50" s="25">
        <v>42884.427083333336</v>
      </c>
      <c r="G50" s="26">
        <v>42884.663194444445</v>
      </c>
      <c r="H50" s="17" t="s">
        <v>39</v>
      </c>
      <c r="I50" s="21">
        <f t="shared" si="3"/>
        <v>0.23611111110949423</v>
      </c>
      <c r="J50" s="22">
        <v>5</v>
      </c>
      <c r="K50" s="22">
        <v>40</v>
      </c>
      <c r="L50" s="22">
        <f t="shared" si="0"/>
        <v>0.66666666666666663</v>
      </c>
      <c r="M50" s="22">
        <f t="shared" si="1"/>
        <v>5.666666666666667</v>
      </c>
      <c r="N50" s="24" t="s">
        <v>109</v>
      </c>
      <c r="O50" s="24" t="s">
        <v>41</v>
      </c>
      <c r="P50" s="24" t="s">
        <v>41</v>
      </c>
      <c r="Q50" s="24">
        <v>52</v>
      </c>
      <c r="R50" s="24" t="s">
        <v>41</v>
      </c>
      <c r="S50" s="24" t="s">
        <v>41</v>
      </c>
      <c r="T50" s="24">
        <v>52</v>
      </c>
      <c r="U50" s="24" t="s">
        <v>41</v>
      </c>
      <c r="V50" s="24" t="s">
        <v>41</v>
      </c>
      <c r="W50" s="24" t="s">
        <v>41</v>
      </c>
      <c r="X50" s="24">
        <v>52</v>
      </c>
      <c r="Y50" s="24"/>
      <c r="Z50" s="24"/>
      <c r="AA50" s="24"/>
      <c r="AB50" s="24"/>
      <c r="AC50" s="24"/>
      <c r="AD50" s="24"/>
      <c r="AE50" s="24"/>
    </row>
    <row r="51" spans="1:31" s="3" customFormat="1" ht="30.2" customHeight="1">
      <c r="A51" s="13">
        <f t="shared" si="2"/>
        <v>41</v>
      </c>
      <c r="B51" s="17" t="s">
        <v>36</v>
      </c>
      <c r="C51" s="17" t="s">
        <v>110</v>
      </c>
      <c r="D51" s="17"/>
      <c r="E51" s="17" t="s">
        <v>38</v>
      </c>
      <c r="F51" s="25">
        <v>42884.770833333336</v>
      </c>
      <c r="G51" s="26">
        <v>42884.845833333333</v>
      </c>
      <c r="H51" s="17" t="s">
        <v>39</v>
      </c>
      <c r="I51" s="21">
        <f t="shared" si="3"/>
        <v>7.4999999997089617E-2</v>
      </c>
      <c r="J51" s="22">
        <v>1</v>
      </c>
      <c r="K51" s="22">
        <v>48</v>
      </c>
      <c r="L51" s="22">
        <f t="shared" si="0"/>
        <v>0.8</v>
      </c>
      <c r="M51" s="22">
        <f t="shared" si="1"/>
        <v>1.8</v>
      </c>
      <c r="N51" s="23" t="s">
        <v>95</v>
      </c>
      <c r="O51" s="24" t="s">
        <v>41</v>
      </c>
      <c r="P51" s="24" t="s">
        <v>42</v>
      </c>
      <c r="Q51" s="24">
        <v>396</v>
      </c>
      <c r="R51" s="24" t="s">
        <v>41</v>
      </c>
      <c r="S51" s="24" t="s">
        <v>42</v>
      </c>
      <c r="T51" s="24">
        <v>396</v>
      </c>
      <c r="U51" s="24" t="s">
        <v>41</v>
      </c>
      <c r="V51" s="24" t="s">
        <v>41</v>
      </c>
      <c r="W51" s="24" t="s">
        <v>41</v>
      </c>
      <c r="X51" s="24">
        <v>363</v>
      </c>
      <c r="Y51" s="24"/>
      <c r="Z51" s="24"/>
      <c r="AA51" s="24"/>
      <c r="AB51" s="24"/>
      <c r="AC51" s="24"/>
      <c r="AD51" s="24"/>
      <c r="AE51" s="24"/>
    </row>
    <row r="52" spans="1:31" s="3" customFormat="1" ht="30.2" customHeight="1">
      <c r="A52" s="13">
        <f t="shared" si="2"/>
        <v>42</v>
      </c>
      <c r="B52" s="17" t="s">
        <v>36</v>
      </c>
      <c r="C52" s="17" t="s">
        <v>111</v>
      </c>
      <c r="D52" s="17"/>
      <c r="E52" s="17" t="s">
        <v>38</v>
      </c>
      <c r="F52" s="25">
        <v>42884.770833333336</v>
      </c>
      <c r="G52" s="26">
        <v>42884.828472222223</v>
      </c>
      <c r="H52" s="17" t="s">
        <v>39</v>
      </c>
      <c r="I52" s="21">
        <f t="shared" si="3"/>
        <v>5.7638888887595385E-2</v>
      </c>
      <c r="J52" s="22">
        <v>1</v>
      </c>
      <c r="K52" s="22">
        <v>23</v>
      </c>
      <c r="L52" s="22">
        <f t="shared" si="0"/>
        <v>0.38333333333333336</v>
      </c>
      <c r="M52" s="22">
        <f t="shared" si="1"/>
        <v>1.3833333333333333</v>
      </c>
      <c r="N52" s="23" t="s">
        <v>97</v>
      </c>
      <c r="O52" s="24" t="s">
        <v>41</v>
      </c>
      <c r="P52" s="24" t="s">
        <v>42</v>
      </c>
      <c r="Q52" s="24">
        <v>1105</v>
      </c>
      <c r="R52" s="24" t="s">
        <v>41</v>
      </c>
      <c r="S52" s="24" t="s">
        <v>42</v>
      </c>
      <c r="T52" s="24">
        <v>1105</v>
      </c>
      <c r="U52" s="24" t="s">
        <v>41</v>
      </c>
      <c r="V52" s="24" t="s">
        <v>41</v>
      </c>
      <c r="W52" s="24" t="s">
        <v>41</v>
      </c>
      <c r="X52" s="24">
        <v>1105</v>
      </c>
      <c r="Y52" s="24"/>
      <c r="Z52" s="24"/>
      <c r="AA52" s="24"/>
      <c r="AB52" s="24"/>
      <c r="AC52" s="24"/>
      <c r="AD52" s="24"/>
      <c r="AE52" s="24"/>
    </row>
    <row r="53" spans="1:31" s="3" customFormat="1" ht="30.2" customHeight="1">
      <c r="A53" s="13">
        <f t="shared" si="2"/>
        <v>43</v>
      </c>
      <c r="B53" s="17" t="s">
        <v>36</v>
      </c>
      <c r="C53" s="17" t="s">
        <v>112</v>
      </c>
      <c r="D53" s="17"/>
      <c r="E53" s="17" t="s">
        <v>38</v>
      </c>
      <c r="F53" s="25">
        <v>42887.506944444445</v>
      </c>
      <c r="G53" s="26">
        <v>42887.545138888891</v>
      </c>
      <c r="H53" s="17" t="s">
        <v>39</v>
      </c>
      <c r="I53" s="21">
        <f t="shared" si="3"/>
        <v>3.8194444445252884E-2</v>
      </c>
      <c r="J53" s="22"/>
      <c r="K53" s="22">
        <v>55</v>
      </c>
      <c r="L53" s="22">
        <f t="shared" si="0"/>
        <v>0.91666666666666663</v>
      </c>
      <c r="M53" s="22">
        <f t="shared" si="1"/>
        <v>0.91666666666666663</v>
      </c>
      <c r="N53" s="23" t="s">
        <v>113</v>
      </c>
      <c r="O53" s="24" t="s">
        <v>41</v>
      </c>
      <c r="P53" s="24" t="s">
        <v>42</v>
      </c>
      <c r="Q53" s="24">
        <v>363</v>
      </c>
      <c r="R53" s="24" t="s">
        <v>41</v>
      </c>
      <c r="S53" s="24" t="s">
        <v>42</v>
      </c>
      <c r="T53" s="24">
        <v>363</v>
      </c>
      <c r="U53" s="24" t="s">
        <v>41</v>
      </c>
      <c r="V53" s="24" t="s">
        <v>41</v>
      </c>
      <c r="W53" s="24">
        <v>7</v>
      </c>
      <c r="X53" s="24">
        <v>256</v>
      </c>
      <c r="Y53" s="24"/>
      <c r="Z53" s="24"/>
      <c r="AA53" s="24"/>
      <c r="AB53" s="24"/>
      <c r="AC53" s="24"/>
      <c r="AD53" s="24"/>
      <c r="AE53" s="24"/>
    </row>
    <row r="54" spans="1:31" s="3" customFormat="1" ht="30.2" customHeight="1">
      <c r="A54" s="13">
        <f t="shared" si="2"/>
        <v>44</v>
      </c>
      <c r="B54" s="17" t="s">
        <v>36</v>
      </c>
      <c r="C54" s="17" t="s">
        <v>114</v>
      </c>
      <c r="D54" s="17"/>
      <c r="E54" s="17" t="s">
        <v>38</v>
      </c>
      <c r="F54" s="25">
        <v>42889.513888888891</v>
      </c>
      <c r="G54" s="26">
        <v>42889.552083333336</v>
      </c>
      <c r="H54" s="17" t="s">
        <v>39</v>
      </c>
      <c r="I54" s="21">
        <f t="shared" si="3"/>
        <v>3.8194444445252884E-2</v>
      </c>
      <c r="J54" s="22"/>
      <c r="K54" s="22">
        <v>55</v>
      </c>
      <c r="L54" s="22">
        <f t="shared" si="0"/>
        <v>0.91666666666666663</v>
      </c>
      <c r="M54" s="22">
        <f t="shared" si="1"/>
        <v>0.91666666666666663</v>
      </c>
      <c r="N54" s="23" t="s">
        <v>61</v>
      </c>
      <c r="O54" s="24" t="s">
        <v>41</v>
      </c>
      <c r="P54" s="24" t="s">
        <v>42</v>
      </c>
      <c r="Q54" s="24">
        <v>241</v>
      </c>
      <c r="R54" s="24" t="s">
        <v>41</v>
      </c>
      <c r="S54" s="24" t="s">
        <v>42</v>
      </c>
      <c r="T54" s="24">
        <v>241</v>
      </c>
      <c r="U54" s="24" t="s">
        <v>41</v>
      </c>
      <c r="V54" s="24" t="s">
        <v>41</v>
      </c>
      <c r="W54" s="24">
        <v>7</v>
      </c>
      <c r="X54" s="24">
        <v>234</v>
      </c>
      <c r="Y54" s="24"/>
      <c r="Z54" s="24"/>
      <c r="AA54" s="24"/>
      <c r="AB54" s="24"/>
      <c r="AC54" s="24"/>
      <c r="AD54" s="24"/>
      <c r="AE54" s="24"/>
    </row>
    <row r="55" spans="1:31" s="3" customFormat="1" ht="30.2" customHeight="1">
      <c r="A55" s="13">
        <f t="shared" si="2"/>
        <v>45</v>
      </c>
      <c r="B55" s="17" t="s">
        <v>36</v>
      </c>
      <c r="C55" s="17" t="s">
        <v>73</v>
      </c>
      <c r="D55" s="17"/>
      <c r="E55" s="17" t="s">
        <v>67</v>
      </c>
      <c r="F55" s="25">
        <v>42895.770833333336</v>
      </c>
      <c r="G55" s="26">
        <v>42895.868055555555</v>
      </c>
      <c r="H55" s="17" t="s">
        <v>39</v>
      </c>
      <c r="I55" s="21">
        <f t="shared" si="3"/>
        <v>9.7222222218988463E-2</v>
      </c>
      <c r="J55" s="22">
        <v>2</v>
      </c>
      <c r="K55" s="22">
        <v>20</v>
      </c>
      <c r="L55" s="22">
        <f t="shared" si="0"/>
        <v>0.33333333333333331</v>
      </c>
      <c r="M55" s="22">
        <f t="shared" si="1"/>
        <v>2.3333333333333335</v>
      </c>
      <c r="N55" s="24" t="s">
        <v>115</v>
      </c>
      <c r="O55" s="24" t="s">
        <v>41</v>
      </c>
      <c r="P55" s="24" t="s">
        <v>41</v>
      </c>
      <c r="Q55" s="24">
        <v>28</v>
      </c>
      <c r="R55" s="24" t="s">
        <v>41</v>
      </c>
      <c r="S55" s="24" t="s">
        <v>41</v>
      </c>
      <c r="T55" s="24">
        <v>28</v>
      </c>
      <c r="U55" s="24" t="s">
        <v>41</v>
      </c>
      <c r="V55" s="24" t="s">
        <v>41</v>
      </c>
      <c r="W55" s="24" t="s">
        <v>41</v>
      </c>
      <c r="X55" s="24">
        <v>28</v>
      </c>
      <c r="Y55" s="24"/>
      <c r="Z55" s="24"/>
      <c r="AA55" s="24"/>
      <c r="AB55" s="24"/>
      <c r="AC55" s="24"/>
      <c r="AD55" s="24"/>
      <c r="AE55" s="24"/>
    </row>
    <row r="56" spans="1:31" s="3" customFormat="1" ht="30.2" customHeight="1">
      <c r="A56" s="13">
        <f t="shared" si="2"/>
        <v>46</v>
      </c>
      <c r="B56" s="17" t="s">
        <v>36</v>
      </c>
      <c r="C56" s="17" t="s">
        <v>116</v>
      </c>
      <c r="D56" s="17"/>
      <c r="E56" s="17" t="s">
        <v>38</v>
      </c>
      <c r="F56" s="25">
        <v>42891.663194444445</v>
      </c>
      <c r="G56" s="26">
        <v>42891.743055555555</v>
      </c>
      <c r="H56" s="17" t="s">
        <v>39</v>
      </c>
      <c r="I56" s="21">
        <f t="shared" si="3"/>
        <v>7.9861111109494232E-2</v>
      </c>
      <c r="J56" s="22">
        <v>1</v>
      </c>
      <c r="K56" s="22">
        <v>55</v>
      </c>
      <c r="L56" s="22">
        <f t="shared" si="0"/>
        <v>0.91666666666666663</v>
      </c>
      <c r="M56" s="22">
        <f t="shared" si="1"/>
        <v>1.9166666666666665</v>
      </c>
      <c r="N56" s="23" t="s">
        <v>117</v>
      </c>
      <c r="O56" s="24" t="s">
        <v>41</v>
      </c>
      <c r="P56" s="24" t="s">
        <v>41</v>
      </c>
      <c r="Q56" s="24">
        <v>625</v>
      </c>
      <c r="R56" s="24" t="s">
        <v>41</v>
      </c>
      <c r="S56" s="24" t="s">
        <v>41</v>
      </c>
      <c r="T56" s="24">
        <v>625</v>
      </c>
      <c r="U56" s="24" t="s">
        <v>41</v>
      </c>
      <c r="V56" s="24" t="s">
        <v>47</v>
      </c>
      <c r="W56" s="24">
        <v>13</v>
      </c>
      <c r="X56" s="24">
        <v>612</v>
      </c>
      <c r="Y56" s="24"/>
      <c r="Z56" s="24"/>
      <c r="AA56" s="24"/>
      <c r="AB56" s="24"/>
      <c r="AC56" s="24"/>
      <c r="AD56" s="24"/>
      <c r="AE56" s="24"/>
    </row>
    <row r="57" spans="1:31" s="3" customFormat="1" ht="30.2" customHeight="1">
      <c r="A57" s="13">
        <f t="shared" si="2"/>
        <v>47</v>
      </c>
      <c r="B57" s="17" t="s">
        <v>36</v>
      </c>
      <c r="C57" s="17" t="s">
        <v>118</v>
      </c>
      <c r="D57" s="17"/>
      <c r="E57" s="17" t="s">
        <v>38</v>
      </c>
      <c r="F57" s="25">
        <v>42897.913194444445</v>
      </c>
      <c r="G57" s="26">
        <v>42898.385416666664</v>
      </c>
      <c r="H57" s="17" t="s">
        <v>39</v>
      </c>
      <c r="I57" s="21">
        <f t="shared" si="3"/>
        <v>0.47222222221898846</v>
      </c>
      <c r="J57" s="22">
        <v>11</v>
      </c>
      <c r="K57" s="22">
        <v>20</v>
      </c>
      <c r="L57" s="22">
        <f t="shared" si="0"/>
        <v>0.33333333333333331</v>
      </c>
      <c r="M57" s="22">
        <f t="shared" si="1"/>
        <v>11.333333333333334</v>
      </c>
      <c r="N57" s="23" t="s">
        <v>119</v>
      </c>
      <c r="O57" s="24" t="s">
        <v>41</v>
      </c>
      <c r="P57" s="24" t="s">
        <v>41</v>
      </c>
      <c r="Q57" s="23">
        <v>190</v>
      </c>
      <c r="R57" s="24" t="s">
        <v>41</v>
      </c>
      <c r="S57" s="24" t="s">
        <v>41</v>
      </c>
      <c r="T57" s="24">
        <v>190</v>
      </c>
      <c r="U57" s="24" t="s">
        <v>41</v>
      </c>
      <c r="V57" s="24" t="s">
        <v>41</v>
      </c>
      <c r="W57" s="24">
        <v>1</v>
      </c>
      <c r="X57" s="24">
        <v>189</v>
      </c>
      <c r="Y57" s="24"/>
      <c r="Z57" s="24"/>
      <c r="AA57" s="24"/>
      <c r="AB57" s="24"/>
      <c r="AC57" s="24"/>
      <c r="AD57" s="24"/>
      <c r="AE57" s="24"/>
    </row>
    <row r="58" spans="1:31" s="3" customFormat="1" ht="30.2" customHeight="1">
      <c r="A58" s="13">
        <f t="shared" si="2"/>
        <v>48</v>
      </c>
      <c r="B58" s="17" t="s">
        <v>36</v>
      </c>
      <c r="C58" s="17" t="s">
        <v>120</v>
      </c>
      <c r="D58" s="17"/>
      <c r="E58" s="17" t="s">
        <v>38</v>
      </c>
      <c r="F58" s="25">
        <v>42899.576388888891</v>
      </c>
      <c r="G58" s="26">
        <v>42899.743055555555</v>
      </c>
      <c r="H58" s="17" t="s">
        <v>39</v>
      </c>
      <c r="I58" s="21">
        <f t="shared" si="3"/>
        <v>0.16666666666424135</v>
      </c>
      <c r="J58" s="22">
        <v>4</v>
      </c>
      <c r="K58" s="22"/>
      <c r="L58" s="22">
        <f t="shared" si="0"/>
        <v>0</v>
      </c>
      <c r="M58" s="22">
        <f t="shared" si="1"/>
        <v>4</v>
      </c>
      <c r="N58" s="23" t="s">
        <v>121</v>
      </c>
      <c r="O58" s="24" t="s">
        <v>41</v>
      </c>
      <c r="P58" s="24" t="s">
        <v>41</v>
      </c>
      <c r="Q58" s="23">
        <v>237</v>
      </c>
      <c r="R58" s="24" t="s">
        <v>41</v>
      </c>
      <c r="S58" s="24" t="s">
        <v>41</v>
      </c>
      <c r="T58" s="24">
        <v>237</v>
      </c>
      <c r="U58" s="24" t="s">
        <v>41</v>
      </c>
      <c r="V58" s="24" t="s">
        <v>41</v>
      </c>
      <c r="W58" s="24">
        <v>4</v>
      </c>
      <c r="X58" s="24">
        <v>233</v>
      </c>
      <c r="Y58" s="24"/>
      <c r="Z58" s="24"/>
      <c r="AA58" s="24"/>
      <c r="AB58" s="24"/>
      <c r="AC58" s="24"/>
      <c r="AD58" s="24"/>
      <c r="AE58" s="24"/>
    </row>
    <row r="59" spans="1:31" s="3" customFormat="1" ht="30.2" customHeight="1">
      <c r="A59" s="13">
        <f t="shared" si="2"/>
        <v>49</v>
      </c>
      <c r="B59" s="17" t="s">
        <v>36</v>
      </c>
      <c r="C59" s="17" t="s">
        <v>122</v>
      </c>
      <c r="D59" s="17"/>
      <c r="E59" s="17" t="s">
        <v>38</v>
      </c>
      <c r="F59" s="25">
        <v>42905.131944444445</v>
      </c>
      <c r="G59" s="26">
        <v>42905.588194444441</v>
      </c>
      <c r="H59" s="17" t="s">
        <v>39</v>
      </c>
      <c r="I59" s="21">
        <f t="shared" si="3"/>
        <v>0.45624999999563443</v>
      </c>
      <c r="J59" s="22">
        <v>10</v>
      </c>
      <c r="K59" s="22">
        <v>57</v>
      </c>
      <c r="L59" s="22">
        <f t="shared" si="0"/>
        <v>0.95</v>
      </c>
      <c r="M59" s="22">
        <f t="shared" si="1"/>
        <v>10.95</v>
      </c>
      <c r="N59" s="23" t="s">
        <v>123</v>
      </c>
      <c r="O59" s="24" t="s">
        <v>41</v>
      </c>
      <c r="P59" s="24" t="s">
        <v>41</v>
      </c>
      <c r="Q59" s="23">
        <v>99</v>
      </c>
      <c r="R59" s="24" t="s">
        <v>41</v>
      </c>
      <c r="S59" s="24" t="s">
        <v>41</v>
      </c>
      <c r="T59" s="24">
        <v>99</v>
      </c>
      <c r="U59" s="24" t="s">
        <v>41</v>
      </c>
      <c r="V59" s="24" t="s">
        <v>41</v>
      </c>
      <c r="W59" s="24">
        <v>5</v>
      </c>
      <c r="X59" s="24">
        <v>94</v>
      </c>
      <c r="Y59" s="24"/>
      <c r="Z59" s="24"/>
      <c r="AA59" s="24"/>
      <c r="AB59" s="24"/>
      <c r="AC59" s="24"/>
      <c r="AD59" s="24"/>
      <c r="AE59" s="24"/>
    </row>
    <row r="60" spans="1:31" s="3" customFormat="1" ht="30.2" customHeight="1">
      <c r="A60" s="13">
        <f t="shared" si="2"/>
        <v>50</v>
      </c>
      <c r="B60" s="17" t="s">
        <v>36</v>
      </c>
      <c r="C60" s="17" t="s">
        <v>120</v>
      </c>
      <c r="D60" s="17"/>
      <c r="E60" s="17" t="s">
        <v>38</v>
      </c>
      <c r="F60" s="25">
        <v>42910.072916666664</v>
      </c>
      <c r="G60" s="26">
        <v>42910.152777777781</v>
      </c>
      <c r="H60" s="17" t="s">
        <v>39</v>
      </c>
      <c r="I60" s="21">
        <f t="shared" si="3"/>
        <v>7.9861111116770189E-2</v>
      </c>
      <c r="J60" s="22">
        <v>1</v>
      </c>
      <c r="K60" s="22">
        <v>55</v>
      </c>
      <c r="L60" s="22">
        <f t="shared" si="0"/>
        <v>0.91666666666666663</v>
      </c>
      <c r="M60" s="22">
        <f t="shared" si="1"/>
        <v>1.9166666666666665</v>
      </c>
      <c r="N60" s="23" t="s">
        <v>121</v>
      </c>
      <c r="O60" s="24" t="s">
        <v>41</v>
      </c>
      <c r="P60" s="24" t="s">
        <v>41</v>
      </c>
      <c r="Q60" s="24">
        <v>237</v>
      </c>
      <c r="R60" s="24" t="s">
        <v>41</v>
      </c>
      <c r="S60" s="24" t="s">
        <v>41</v>
      </c>
      <c r="T60" s="24">
        <v>237</v>
      </c>
      <c r="U60" s="24" t="s">
        <v>41</v>
      </c>
      <c r="V60" s="24" t="s">
        <v>41</v>
      </c>
      <c r="W60" s="24">
        <v>4</v>
      </c>
      <c r="X60" s="24">
        <v>233</v>
      </c>
      <c r="Y60" s="24"/>
      <c r="Z60" s="24"/>
      <c r="AA60" s="24"/>
      <c r="AB60" s="24"/>
      <c r="AC60" s="24"/>
      <c r="AD60" s="24"/>
      <c r="AE60" s="24"/>
    </row>
    <row r="61" spans="1:31" s="3" customFormat="1" ht="30.2" customHeight="1">
      <c r="A61" s="13">
        <f t="shared" si="2"/>
        <v>51</v>
      </c>
      <c r="B61" s="17" t="s">
        <v>36</v>
      </c>
      <c r="C61" s="17" t="s">
        <v>124</v>
      </c>
      <c r="D61" s="17"/>
      <c r="E61" s="17" t="s">
        <v>38</v>
      </c>
      <c r="F61" s="25">
        <v>42917.013888888891</v>
      </c>
      <c r="G61" s="26">
        <v>42917.341666666667</v>
      </c>
      <c r="H61" s="17" t="s">
        <v>39</v>
      </c>
      <c r="I61" s="21">
        <f t="shared" si="3"/>
        <v>0.32777777777664596</v>
      </c>
      <c r="J61" s="22">
        <v>7</v>
      </c>
      <c r="K61" s="22">
        <v>52</v>
      </c>
      <c r="L61" s="22">
        <f t="shared" si="0"/>
        <v>0.8666666666666667</v>
      </c>
      <c r="M61" s="22">
        <f t="shared" si="1"/>
        <v>7.8666666666666671</v>
      </c>
      <c r="N61" s="23" t="s">
        <v>125</v>
      </c>
      <c r="O61" s="24" t="s">
        <v>41</v>
      </c>
      <c r="P61" s="24" t="s">
        <v>41</v>
      </c>
      <c r="Q61" s="24">
        <v>700</v>
      </c>
      <c r="R61" s="24" t="s">
        <v>41</v>
      </c>
      <c r="S61" s="24" t="s">
        <v>41</v>
      </c>
      <c r="T61" s="24">
        <v>700</v>
      </c>
      <c r="U61" s="24" t="s">
        <v>41</v>
      </c>
      <c r="V61" s="24" t="s">
        <v>41</v>
      </c>
      <c r="W61" s="24">
        <v>5</v>
      </c>
      <c r="X61" s="24">
        <v>695</v>
      </c>
      <c r="Y61" s="24"/>
      <c r="Z61" s="24"/>
      <c r="AA61" s="24"/>
      <c r="AB61" s="24"/>
      <c r="AC61" s="24"/>
      <c r="AD61" s="24"/>
      <c r="AE61" s="24"/>
    </row>
    <row r="62" spans="1:31" s="3" customFormat="1" ht="30.2" customHeight="1">
      <c r="A62" s="13">
        <f t="shared" si="2"/>
        <v>52</v>
      </c>
      <c r="B62" s="17" t="s">
        <v>36</v>
      </c>
      <c r="C62" s="17" t="s">
        <v>126</v>
      </c>
      <c r="D62" s="17"/>
      <c r="E62" s="17" t="s">
        <v>77</v>
      </c>
      <c r="F62" s="25">
        <v>42917.055555555555</v>
      </c>
      <c r="G62" s="26">
        <v>42917.486111111109</v>
      </c>
      <c r="H62" s="17" t="s">
        <v>39</v>
      </c>
      <c r="I62" s="27">
        <f t="shared" si="3"/>
        <v>0.43055555555474712</v>
      </c>
      <c r="J62" s="28">
        <v>10</v>
      </c>
      <c r="K62" s="22">
        <v>20</v>
      </c>
      <c r="L62" s="22">
        <f t="shared" si="0"/>
        <v>0.33333333333333331</v>
      </c>
      <c r="M62" s="22">
        <f t="shared" si="1"/>
        <v>10.333333333333334</v>
      </c>
      <c r="N62" s="23" t="s">
        <v>84</v>
      </c>
      <c r="O62" s="24" t="s">
        <v>41</v>
      </c>
      <c r="P62" s="24" t="s">
        <v>41</v>
      </c>
      <c r="Q62" s="24">
        <v>388</v>
      </c>
      <c r="R62" s="24" t="s">
        <v>41</v>
      </c>
      <c r="S62" s="24" t="s">
        <v>41</v>
      </c>
      <c r="T62" s="24">
        <v>388</v>
      </c>
      <c r="U62" s="24" t="s">
        <v>41</v>
      </c>
      <c r="V62" s="24" t="s">
        <v>41</v>
      </c>
      <c r="W62" s="24">
        <v>4</v>
      </c>
      <c r="X62" s="24">
        <v>384</v>
      </c>
      <c r="Y62" s="24"/>
      <c r="Z62" s="24"/>
      <c r="AA62" s="24"/>
      <c r="AB62" s="24"/>
      <c r="AC62" s="24"/>
      <c r="AD62" s="24"/>
      <c r="AE62" s="24"/>
    </row>
    <row r="63" spans="1:31" s="3" customFormat="1" ht="30.2" customHeight="1">
      <c r="A63" s="13">
        <f t="shared" si="2"/>
        <v>53</v>
      </c>
      <c r="B63" s="17" t="s">
        <v>36</v>
      </c>
      <c r="C63" s="17" t="s">
        <v>127</v>
      </c>
      <c r="D63" s="17"/>
      <c r="E63" s="17" t="s">
        <v>38</v>
      </c>
      <c r="F63" s="25">
        <v>42917.534722222219</v>
      </c>
      <c r="G63" s="26">
        <v>42917.774305555555</v>
      </c>
      <c r="H63" s="17" t="s">
        <v>39</v>
      </c>
      <c r="I63" s="27">
        <f t="shared" si="3"/>
        <v>0.23958333333575865</v>
      </c>
      <c r="J63" s="28">
        <v>5</v>
      </c>
      <c r="K63" s="22">
        <v>45</v>
      </c>
      <c r="L63" s="22">
        <f t="shared" si="0"/>
        <v>0.75</v>
      </c>
      <c r="M63" s="22">
        <f t="shared" si="1"/>
        <v>5.75</v>
      </c>
      <c r="N63" s="23" t="s">
        <v>97</v>
      </c>
      <c r="O63" s="24" t="s">
        <v>41</v>
      </c>
      <c r="P63" s="24" t="s">
        <v>41</v>
      </c>
      <c r="Q63" s="24">
        <v>1105</v>
      </c>
      <c r="R63" s="24" t="s">
        <v>41</v>
      </c>
      <c r="S63" s="24" t="s">
        <v>41</v>
      </c>
      <c r="T63" s="24">
        <v>1105</v>
      </c>
      <c r="U63" s="24" t="s">
        <v>41</v>
      </c>
      <c r="V63" s="24" t="s">
        <v>41</v>
      </c>
      <c r="W63" s="24" t="s">
        <v>41</v>
      </c>
      <c r="X63" s="24">
        <v>1105</v>
      </c>
      <c r="Y63" s="24"/>
      <c r="Z63" s="24"/>
      <c r="AA63" s="24"/>
      <c r="AB63" s="24"/>
      <c r="AC63" s="24"/>
      <c r="AD63" s="24"/>
      <c r="AE63" s="24"/>
    </row>
    <row r="64" spans="1:31" s="3" customFormat="1" ht="30.2" customHeight="1">
      <c r="A64" s="13">
        <f t="shared" si="2"/>
        <v>54</v>
      </c>
      <c r="B64" s="17" t="s">
        <v>36</v>
      </c>
      <c r="C64" s="17" t="s">
        <v>128</v>
      </c>
      <c r="D64" s="17"/>
      <c r="E64" s="17" t="s">
        <v>77</v>
      </c>
      <c r="F64" s="25">
        <v>42917.777777777781</v>
      </c>
      <c r="G64" s="26">
        <v>42918.763888888891</v>
      </c>
      <c r="H64" s="17" t="s">
        <v>39</v>
      </c>
      <c r="I64" s="27">
        <f t="shared" si="3"/>
        <v>0.98611111110949423</v>
      </c>
      <c r="J64" s="28">
        <v>23</v>
      </c>
      <c r="K64" s="22">
        <v>40</v>
      </c>
      <c r="L64" s="22">
        <f t="shared" si="0"/>
        <v>0.66666666666666663</v>
      </c>
      <c r="M64" s="22">
        <f t="shared" si="1"/>
        <v>23.666666666666668</v>
      </c>
      <c r="N64" s="23" t="s">
        <v>90</v>
      </c>
      <c r="O64" s="24" t="s">
        <v>41</v>
      </c>
      <c r="P64" s="24" t="s">
        <v>41</v>
      </c>
      <c r="Q64" s="24">
        <v>9</v>
      </c>
      <c r="R64" s="24" t="s">
        <v>41</v>
      </c>
      <c r="S64" s="24" t="s">
        <v>41</v>
      </c>
      <c r="T64" s="24">
        <v>9</v>
      </c>
      <c r="U64" s="24" t="s">
        <v>41</v>
      </c>
      <c r="V64" s="24" t="s">
        <v>41</v>
      </c>
      <c r="W64" s="24">
        <v>8</v>
      </c>
      <c r="X64" s="24">
        <v>1</v>
      </c>
      <c r="Y64" s="24"/>
      <c r="Z64" s="24"/>
      <c r="AA64" s="24"/>
      <c r="AB64" s="24"/>
      <c r="AC64" s="24"/>
      <c r="AD64" s="24"/>
      <c r="AE64" s="24"/>
    </row>
    <row r="65" spans="1:31" s="3" customFormat="1" ht="30.2" customHeight="1">
      <c r="A65" s="13">
        <f t="shared" si="2"/>
        <v>55</v>
      </c>
      <c r="B65" s="17" t="s">
        <v>36</v>
      </c>
      <c r="C65" s="17" t="s">
        <v>129</v>
      </c>
      <c r="D65" s="17"/>
      <c r="E65" s="17" t="s">
        <v>38</v>
      </c>
      <c r="F65" s="25">
        <v>42917.715277777781</v>
      </c>
      <c r="G65" s="20">
        <v>42917.875</v>
      </c>
      <c r="H65" s="17" t="s">
        <v>39</v>
      </c>
      <c r="I65" s="21">
        <f t="shared" si="3"/>
        <v>0.15972222221898846</v>
      </c>
      <c r="J65" s="22">
        <v>3</v>
      </c>
      <c r="K65" s="22">
        <v>50</v>
      </c>
      <c r="L65" s="22">
        <f t="shared" si="0"/>
        <v>0.83333333333333337</v>
      </c>
      <c r="M65" s="22">
        <f t="shared" si="1"/>
        <v>3.8333333333333335</v>
      </c>
      <c r="N65" s="23" t="s">
        <v>130</v>
      </c>
      <c r="O65" s="24" t="s">
        <v>41</v>
      </c>
      <c r="P65" s="24" t="s">
        <v>41</v>
      </c>
      <c r="Q65" s="24">
        <v>251</v>
      </c>
      <c r="R65" s="24" t="s">
        <v>41</v>
      </c>
      <c r="S65" s="24" t="s">
        <v>41</v>
      </c>
      <c r="T65" s="24">
        <v>251</v>
      </c>
      <c r="U65" s="24" t="s">
        <v>41</v>
      </c>
      <c r="V65" s="24" t="s">
        <v>41</v>
      </c>
      <c r="W65" s="24">
        <v>8</v>
      </c>
      <c r="X65" s="24">
        <v>243</v>
      </c>
      <c r="Y65" s="24"/>
      <c r="Z65" s="24"/>
      <c r="AA65" s="24"/>
      <c r="AB65" s="24"/>
      <c r="AC65" s="24"/>
      <c r="AD65" s="24"/>
      <c r="AE65" s="24"/>
    </row>
    <row r="66" spans="1:31" s="3" customFormat="1" ht="30.2" customHeight="1">
      <c r="A66" s="13">
        <f t="shared" si="2"/>
        <v>56</v>
      </c>
      <c r="B66" s="17" t="s">
        <v>36</v>
      </c>
      <c r="C66" s="17" t="s">
        <v>101</v>
      </c>
      <c r="D66" s="17"/>
      <c r="E66" s="17" t="s">
        <v>38</v>
      </c>
      <c r="F66" s="25">
        <v>42924.463888888888</v>
      </c>
      <c r="G66" s="26">
        <v>42924.621527777781</v>
      </c>
      <c r="H66" s="17" t="s">
        <v>39</v>
      </c>
      <c r="I66" s="21">
        <f t="shared" si="3"/>
        <v>0.15763888889341615</v>
      </c>
      <c r="J66" s="22">
        <v>3</v>
      </c>
      <c r="K66" s="22">
        <v>47</v>
      </c>
      <c r="L66" s="22">
        <f t="shared" si="0"/>
        <v>0.78333333333333333</v>
      </c>
      <c r="M66" s="22">
        <f t="shared" si="1"/>
        <v>3.7833333333333332</v>
      </c>
      <c r="N66" s="23" t="s">
        <v>102</v>
      </c>
      <c r="O66" s="24" t="s">
        <v>41</v>
      </c>
      <c r="P66" s="24" t="s">
        <v>41</v>
      </c>
      <c r="Q66" s="24">
        <v>592</v>
      </c>
      <c r="R66" s="24" t="s">
        <v>41</v>
      </c>
      <c r="S66" s="24" t="s">
        <v>41</v>
      </c>
      <c r="T66" s="24">
        <v>592</v>
      </c>
      <c r="U66" s="24" t="s">
        <v>41</v>
      </c>
      <c r="V66" s="24" t="s">
        <v>41</v>
      </c>
      <c r="W66" s="24" t="s">
        <v>41</v>
      </c>
      <c r="X66" s="24">
        <v>592</v>
      </c>
      <c r="Y66" s="24"/>
      <c r="Z66" s="24"/>
      <c r="AA66" s="24"/>
      <c r="AB66" s="24"/>
      <c r="AC66" s="24"/>
      <c r="AD66" s="24"/>
      <c r="AE66" s="24"/>
    </row>
    <row r="67" spans="1:31" s="3" customFormat="1" ht="30.2" customHeight="1">
      <c r="A67" s="13">
        <f t="shared" si="2"/>
        <v>57</v>
      </c>
      <c r="B67" s="17" t="s">
        <v>36</v>
      </c>
      <c r="C67" s="17" t="s">
        <v>89</v>
      </c>
      <c r="D67" s="17"/>
      <c r="E67" s="17" t="s">
        <v>38</v>
      </c>
      <c r="F67" s="25">
        <v>42925.916666666664</v>
      </c>
      <c r="G67" s="26">
        <v>42926.545138888891</v>
      </c>
      <c r="H67" s="17" t="s">
        <v>39</v>
      </c>
      <c r="I67" s="21">
        <f t="shared" si="3"/>
        <v>0.62847222222626442</v>
      </c>
      <c r="J67" s="22">
        <v>15</v>
      </c>
      <c r="K67" s="22">
        <v>5</v>
      </c>
      <c r="L67" s="22">
        <f t="shared" si="0"/>
        <v>8.3333333333333329E-2</v>
      </c>
      <c r="M67" s="22">
        <f t="shared" si="1"/>
        <v>15.083333333333334</v>
      </c>
      <c r="N67" s="23" t="s">
        <v>90</v>
      </c>
      <c r="O67" s="24" t="s">
        <v>41</v>
      </c>
      <c r="P67" s="24" t="s">
        <v>41</v>
      </c>
      <c r="Q67" s="24">
        <v>9</v>
      </c>
      <c r="R67" s="24" t="s">
        <v>41</v>
      </c>
      <c r="S67" s="24" t="s">
        <v>41</v>
      </c>
      <c r="T67" s="24">
        <v>9</v>
      </c>
      <c r="U67" s="24" t="s">
        <v>41</v>
      </c>
      <c r="V67" s="24" t="s">
        <v>41</v>
      </c>
      <c r="W67" s="24">
        <v>8</v>
      </c>
      <c r="X67" s="24">
        <v>1</v>
      </c>
      <c r="Y67" s="24"/>
      <c r="Z67" s="24"/>
      <c r="AA67" s="24"/>
      <c r="AB67" s="24"/>
      <c r="AC67" s="24"/>
      <c r="AD67" s="24"/>
      <c r="AE67" s="24"/>
    </row>
    <row r="68" spans="1:31" s="3" customFormat="1" ht="30.2" customHeight="1">
      <c r="A68" s="13">
        <f t="shared" si="2"/>
        <v>58</v>
      </c>
      <c r="B68" s="17" t="s">
        <v>36</v>
      </c>
      <c r="C68" s="17" t="s">
        <v>101</v>
      </c>
      <c r="D68" s="17"/>
      <c r="E68" s="17" t="s">
        <v>38</v>
      </c>
      <c r="F68" s="25">
        <v>42925.989583333336</v>
      </c>
      <c r="G68" s="26">
        <v>42926.086805555555</v>
      </c>
      <c r="H68" s="17" t="s">
        <v>39</v>
      </c>
      <c r="I68" s="21">
        <f t="shared" si="3"/>
        <v>9.7222222218988463E-2</v>
      </c>
      <c r="J68" s="22">
        <v>2</v>
      </c>
      <c r="K68" s="22">
        <v>20</v>
      </c>
      <c r="L68" s="22">
        <f t="shared" si="0"/>
        <v>0.33333333333333331</v>
      </c>
      <c r="M68" s="22">
        <f t="shared" si="1"/>
        <v>2.3333333333333335</v>
      </c>
      <c r="N68" s="23" t="s">
        <v>102</v>
      </c>
      <c r="O68" s="24" t="s">
        <v>41</v>
      </c>
      <c r="P68" s="24" t="s">
        <v>41</v>
      </c>
      <c r="Q68" s="24">
        <v>592</v>
      </c>
      <c r="R68" s="24" t="s">
        <v>41</v>
      </c>
      <c r="S68" s="24" t="s">
        <v>41</v>
      </c>
      <c r="T68" s="24">
        <v>592</v>
      </c>
      <c r="U68" s="24" t="s">
        <v>41</v>
      </c>
      <c r="V68" s="24" t="s">
        <v>41</v>
      </c>
      <c r="W68" s="24" t="s">
        <v>41</v>
      </c>
      <c r="X68" s="24">
        <v>592</v>
      </c>
      <c r="Y68" s="24"/>
      <c r="Z68" s="24"/>
      <c r="AA68" s="24"/>
      <c r="AB68" s="24"/>
      <c r="AC68" s="24"/>
      <c r="AD68" s="24"/>
      <c r="AE68" s="24"/>
    </row>
    <row r="69" spans="1:31" s="3" customFormat="1" ht="30.2" customHeight="1">
      <c r="A69" s="13">
        <f t="shared" si="2"/>
        <v>59</v>
      </c>
      <c r="B69" s="17" t="s">
        <v>36</v>
      </c>
      <c r="C69" s="17" t="s">
        <v>131</v>
      </c>
      <c r="D69" s="17"/>
      <c r="E69" s="17" t="s">
        <v>38</v>
      </c>
      <c r="F69" s="25">
        <v>42926.1875</v>
      </c>
      <c r="G69" s="26">
        <v>42926.25</v>
      </c>
      <c r="H69" s="17" t="s">
        <v>39</v>
      </c>
      <c r="I69" s="21">
        <f t="shared" si="3"/>
        <v>6.25E-2</v>
      </c>
      <c r="J69" s="22">
        <v>1</v>
      </c>
      <c r="K69" s="22">
        <v>30</v>
      </c>
      <c r="L69" s="22">
        <f t="shared" si="0"/>
        <v>0.5</v>
      </c>
      <c r="M69" s="22">
        <f t="shared" si="1"/>
        <v>1.5</v>
      </c>
      <c r="N69" s="23" t="s">
        <v>55</v>
      </c>
      <c r="O69" s="24" t="s">
        <v>41</v>
      </c>
      <c r="P69" s="24" t="s">
        <v>41</v>
      </c>
      <c r="Q69" s="24">
        <v>43</v>
      </c>
      <c r="R69" s="24" t="s">
        <v>41</v>
      </c>
      <c r="S69" s="24" t="s">
        <v>41</v>
      </c>
      <c r="T69" s="24">
        <v>43</v>
      </c>
      <c r="U69" s="24" t="s">
        <v>41</v>
      </c>
      <c r="V69" s="24" t="s">
        <v>41</v>
      </c>
      <c r="W69" s="24">
        <v>4</v>
      </c>
      <c r="X69" s="24">
        <v>37</v>
      </c>
      <c r="Y69" s="24"/>
      <c r="Z69" s="24"/>
      <c r="AA69" s="24"/>
      <c r="AB69" s="24"/>
      <c r="AC69" s="24"/>
      <c r="AD69" s="24"/>
      <c r="AE69" s="24"/>
    </row>
    <row r="70" spans="1:31" s="3" customFormat="1" ht="30.2" customHeight="1">
      <c r="A70" s="13">
        <f t="shared" si="2"/>
        <v>60</v>
      </c>
      <c r="B70" s="17" t="s">
        <v>36</v>
      </c>
      <c r="C70" s="17" t="s">
        <v>132</v>
      </c>
      <c r="D70" s="17"/>
      <c r="E70" s="17" t="s">
        <v>38</v>
      </c>
      <c r="F70" s="25">
        <v>42926.1875</v>
      </c>
      <c r="G70" s="26">
        <v>42926.284722222219</v>
      </c>
      <c r="H70" s="17" t="s">
        <v>39</v>
      </c>
      <c r="I70" s="21">
        <f t="shared" si="3"/>
        <v>9.7222222218988463E-2</v>
      </c>
      <c r="J70" s="22">
        <v>2</v>
      </c>
      <c r="K70" s="22">
        <v>20</v>
      </c>
      <c r="L70" s="22">
        <f t="shared" si="0"/>
        <v>0.33333333333333331</v>
      </c>
      <c r="M70" s="22">
        <f t="shared" si="1"/>
        <v>2.3333333333333335</v>
      </c>
      <c r="N70" s="23" t="s">
        <v>133</v>
      </c>
      <c r="O70" s="24" t="s">
        <v>41</v>
      </c>
      <c r="P70" s="24" t="s">
        <v>41</v>
      </c>
      <c r="Q70" s="24">
        <v>213</v>
      </c>
      <c r="R70" s="24" t="s">
        <v>41</v>
      </c>
      <c r="S70" s="24" t="s">
        <v>41</v>
      </c>
      <c r="T70" s="24">
        <v>213</v>
      </c>
      <c r="U70" s="24" t="s">
        <v>41</v>
      </c>
      <c r="V70" s="24" t="s">
        <v>41</v>
      </c>
      <c r="W70" s="24">
        <v>2</v>
      </c>
      <c r="X70" s="24">
        <v>211</v>
      </c>
      <c r="Y70" s="24"/>
      <c r="Z70" s="24"/>
      <c r="AA70" s="24"/>
      <c r="AB70" s="24"/>
      <c r="AC70" s="24"/>
      <c r="AD70" s="24"/>
      <c r="AE70" s="24"/>
    </row>
    <row r="71" spans="1:31" s="3" customFormat="1" ht="30.2" customHeight="1">
      <c r="A71" s="13">
        <f t="shared" si="2"/>
        <v>61</v>
      </c>
      <c r="B71" s="17" t="s">
        <v>36</v>
      </c>
      <c r="C71" s="17" t="s">
        <v>118</v>
      </c>
      <c r="D71" s="17"/>
      <c r="E71" s="17" t="s">
        <v>77</v>
      </c>
      <c r="F71" s="25">
        <v>42927.607638888891</v>
      </c>
      <c r="G71" s="26">
        <v>42927.666666666664</v>
      </c>
      <c r="H71" s="17" t="s">
        <v>39</v>
      </c>
      <c r="I71" s="21">
        <f t="shared" si="3"/>
        <v>5.9027777773735579E-2</v>
      </c>
      <c r="J71" s="22">
        <v>1</v>
      </c>
      <c r="K71" s="22">
        <v>25</v>
      </c>
      <c r="L71" s="22">
        <f t="shared" si="0"/>
        <v>0.41666666666666669</v>
      </c>
      <c r="M71" s="22">
        <f t="shared" si="1"/>
        <v>1.4166666666666667</v>
      </c>
      <c r="N71" s="23" t="s">
        <v>134</v>
      </c>
      <c r="O71" s="24" t="s">
        <v>41</v>
      </c>
      <c r="P71" s="24" t="s">
        <v>41</v>
      </c>
      <c r="Q71" s="24">
        <v>190</v>
      </c>
      <c r="R71" s="24" t="s">
        <v>41</v>
      </c>
      <c r="S71" s="24" t="s">
        <v>41</v>
      </c>
      <c r="T71" s="24">
        <v>190</v>
      </c>
      <c r="U71" s="24" t="s">
        <v>41</v>
      </c>
      <c r="V71" s="24" t="s">
        <v>41</v>
      </c>
      <c r="W71" s="24">
        <v>10</v>
      </c>
      <c r="X71" s="24">
        <v>180</v>
      </c>
      <c r="Y71" s="24"/>
      <c r="Z71" s="24"/>
      <c r="AA71" s="24"/>
      <c r="AB71" s="24"/>
      <c r="AC71" s="24"/>
      <c r="AD71" s="24"/>
      <c r="AE71" s="24"/>
    </row>
    <row r="72" spans="1:31" s="3" customFormat="1" ht="30.2" customHeight="1">
      <c r="A72" s="13">
        <f t="shared" si="2"/>
        <v>62</v>
      </c>
      <c r="B72" s="17" t="s">
        <v>36</v>
      </c>
      <c r="C72" s="17" t="s">
        <v>135</v>
      </c>
      <c r="D72" s="17"/>
      <c r="E72" s="17" t="s">
        <v>38</v>
      </c>
      <c r="F72" s="25">
        <v>42928.409722222219</v>
      </c>
      <c r="G72" s="26">
        <v>42928.49722222222</v>
      </c>
      <c r="H72" s="17" t="s">
        <v>39</v>
      </c>
      <c r="I72" s="21">
        <f t="shared" si="3"/>
        <v>8.7500000001455192E-2</v>
      </c>
      <c r="J72" s="22">
        <v>2</v>
      </c>
      <c r="K72" s="22">
        <v>6</v>
      </c>
      <c r="L72" s="22">
        <f t="shared" si="0"/>
        <v>0.1</v>
      </c>
      <c r="M72" s="22">
        <f t="shared" si="1"/>
        <v>2.1</v>
      </c>
      <c r="N72" s="23" t="s">
        <v>136</v>
      </c>
      <c r="O72" s="24" t="s">
        <v>41</v>
      </c>
      <c r="P72" s="24" t="s">
        <v>41</v>
      </c>
      <c r="Q72" s="24">
        <v>30</v>
      </c>
      <c r="R72" s="24" t="s">
        <v>41</v>
      </c>
      <c r="S72" s="24" t="s">
        <v>41</v>
      </c>
      <c r="T72" s="24">
        <v>30</v>
      </c>
      <c r="U72" s="24" t="s">
        <v>41</v>
      </c>
      <c r="V72" s="24" t="s">
        <v>41</v>
      </c>
      <c r="W72" s="24" t="s">
        <v>41</v>
      </c>
      <c r="X72" s="24">
        <v>30</v>
      </c>
      <c r="Y72" s="24"/>
      <c r="Z72" s="24"/>
      <c r="AA72" s="24"/>
      <c r="AB72" s="24"/>
      <c r="AC72" s="24"/>
      <c r="AD72" s="24"/>
      <c r="AE72" s="24"/>
    </row>
    <row r="73" spans="1:31" s="3" customFormat="1" ht="30.2" customHeight="1">
      <c r="A73" s="13">
        <f t="shared" si="2"/>
        <v>63</v>
      </c>
      <c r="B73" s="17" t="s">
        <v>36</v>
      </c>
      <c r="C73" s="17" t="s">
        <v>118</v>
      </c>
      <c r="D73" s="17"/>
      <c r="E73" s="17" t="s">
        <v>38</v>
      </c>
      <c r="F73" s="25">
        <v>42929.607638888891</v>
      </c>
      <c r="G73" s="26">
        <v>42929.715277777781</v>
      </c>
      <c r="H73" s="17" t="s">
        <v>39</v>
      </c>
      <c r="I73" s="21">
        <f t="shared" si="3"/>
        <v>0.10763888889050577</v>
      </c>
      <c r="J73" s="22">
        <v>2</v>
      </c>
      <c r="K73" s="22">
        <v>35</v>
      </c>
      <c r="L73" s="22">
        <f t="shared" si="0"/>
        <v>0.58333333333333337</v>
      </c>
      <c r="M73" s="22">
        <f t="shared" si="1"/>
        <v>2.5833333333333335</v>
      </c>
      <c r="N73" s="23" t="s">
        <v>134</v>
      </c>
      <c r="O73" s="24" t="s">
        <v>137</v>
      </c>
      <c r="P73" s="24" t="s">
        <v>138</v>
      </c>
      <c r="Q73" s="24">
        <v>190</v>
      </c>
      <c r="R73" s="24" t="s">
        <v>139</v>
      </c>
      <c r="S73" s="24" t="s">
        <v>140</v>
      </c>
      <c r="T73" s="24">
        <v>190</v>
      </c>
      <c r="U73" s="24" t="s">
        <v>141</v>
      </c>
      <c r="V73" s="24" t="s">
        <v>142</v>
      </c>
      <c r="W73" s="24" t="s">
        <v>143</v>
      </c>
      <c r="X73" s="24" t="s">
        <v>144</v>
      </c>
      <c r="Y73" s="24"/>
      <c r="Z73" s="24"/>
      <c r="AA73" s="24"/>
      <c r="AB73" s="24"/>
      <c r="AC73" s="24"/>
      <c r="AD73" s="24"/>
      <c r="AE73" s="24"/>
    </row>
    <row r="74" spans="1:31" s="3" customFormat="1" ht="30.2" customHeight="1">
      <c r="A74" s="13">
        <f t="shared" si="2"/>
        <v>64</v>
      </c>
      <c r="B74" s="17" t="s">
        <v>36</v>
      </c>
      <c r="C74" s="17" t="s">
        <v>89</v>
      </c>
      <c r="D74" s="17"/>
      <c r="E74" s="17" t="s">
        <v>38</v>
      </c>
      <c r="F74" s="25">
        <v>42929.750694444447</v>
      </c>
      <c r="G74" s="26">
        <v>42930.465277777781</v>
      </c>
      <c r="H74" s="17" t="s">
        <v>39</v>
      </c>
      <c r="I74" s="21">
        <f t="shared" si="3"/>
        <v>0.71458333333430346</v>
      </c>
      <c r="J74" s="22">
        <v>17</v>
      </c>
      <c r="K74" s="22">
        <v>9</v>
      </c>
      <c r="L74" s="22">
        <f t="shared" si="0"/>
        <v>0.15</v>
      </c>
      <c r="M74" s="22">
        <f t="shared" si="1"/>
        <v>17.149999999999999</v>
      </c>
      <c r="N74" s="23" t="s">
        <v>90</v>
      </c>
      <c r="O74" s="24" t="s">
        <v>41</v>
      </c>
      <c r="P74" s="24" t="s">
        <v>41</v>
      </c>
      <c r="Q74" s="24">
        <v>9</v>
      </c>
      <c r="R74" s="24" t="s">
        <v>41</v>
      </c>
      <c r="S74" s="24" t="s">
        <v>41</v>
      </c>
      <c r="T74" s="24">
        <v>9</v>
      </c>
      <c r="U74" s="24" t="s">
        <v>41</v>
      </c>
      <c r="V74" s="24" t="s">
        <v>41</v>
      </c>
      <c r="W74" s="24">
        <v>8</v>
      </c>
      <c r="X74" s="24">
        <v>1</v>
      </c>
      <c r="Y74" s="24"/>
      <c r="Z74" s="24"/>
      <c r="AA74" s="24"/>
      <c r="AB74" s="24"/>
      <c r="AC74" s="24"/>
      <c r="AD74" s="24"/>
      <c r="AE74" s="24"/>
    </row>
    <row r="75" spans="1:31" s="3" customFormat="1" ht="30.2" customHeight="1">
      <c r="A75" s="13">
        <f t="shared" si="2"/>
        <v>65</v>
      </c>
      <c r="B75" s="17" t="s">
        <v>36</v>
      </c>
      <c r="C75" s="18" t="s">
        <v>145</v>
      </c>
      <c r="D75" s="17"/>
      <c r="E75" s="17" t="s">
        <v>38</v>
      </c>
      <c r="F75" s="25">
        <v>42929.763888888891</v>
      </c>
      <c r="G75" s="26">
        <v>42929.826388888891</v>
      </c>
      <c r="H75" s="17" t="s">
        <v>39</v>
      </c>
      <c r="I75" s="21">
        <f t="shared" si="3"/>
        <v>6.25E-2</v>
      </c>
      <c r="J75" s="22">
        <v>1</v>
      </c>
      <c r="K75" s="22">
        <v>30</v>
      </c>
      <c r="L75" s="22">
        <f t="shared" si="0"/>
        <v>0.5</v>
      </c>
      <c r="M75" s="22">
        <f t="shared" si="1"/>
        <v>1.5</v>
      </c>
      <c r="N75" s="23" t="s">
        <v>82</v>
      </c>
      <c r="O75" s="24" t="s">
        <v>41</v>
      </c>
      <c r="P75" s="24" t="s">
        <v>41</v>
      </c>
      <c r="Q75" s="24">
        <v>42</v>
      </c>
      <c r="R75" s="24" t="s">
        <v>41</v>
      </c>
      <c r="S75" s="24" t="s">
        <v>41</v>
      </c>
      <c r="T75" s="24">
        <v>42</v>
      </c>
      <c r="U75" s="24" t="s">
        <v>41</v>
      </c>
      <c r="V75" s="24" t="s">
        <v>41</v>
      </c>
      <c r="W75" s="24" t="s">
        <v>41</v>
      </c>
      <c r="X75" s="24">
        <v>42</v>
      </c>
      <c r="Y75" s="24"/>
      <c r="Z75" s="24"/>
      <c r="AA75" s="24"/>
      <c r="AB75" s="24"/>
      <c r="AC75" s="24"/>
      <c r="AD75" s="24"/>
      <c r="AE75" s="24"/>
    </row>
    <row r="76" spans="1:31" s="3" customFormat="1" ht="30.2" customHeight="1">
      <c r="A76" s="13">
        <f t="shared" si="2"/>
        <v>66</v>
      </c>
      <c r="B76" s="17" t="s">
        <v>36</v>
      </c>
      <c r="C76" s="17" t="s">
        <v>146</v>
      </c>
      <c r="D76" s="17"/>
      <c r="E76" s="17" t="s">
        <v>38</v>
      </c>
      <c r="F76" s="25">
        <v>42932.638888888891</v>
      </c>
      <c r="G76" s="26">
        <v>42932.75</v>
      </c>
      <c r="H76" s="17" t="s">
        <v>39</v>
      </c>
      <c r="I76" s="21">
        <f t="shared" si="3"/>
        <v>0.11111111110949423</v>
      </c>
      <c r="J76" s="22">
        <v>2</v>
      </c>
      <c r="K76" s="22">
        <v>40</v>
      </c>
      <c r="L76" s="22">
        <f t="shared" ref="L76:L98" si="4">K76/$L$9</f>
        <v>0.66666666666666663</v>
      </c>
      <c r="M76" s="22">
        <f t="shared" ref="M76:M98" si="5">J76+L76</f>
        <v>2.6666666666666665</v>
      </c>
      <c r="N76" s="23" t="s">
        <v>117</v>
      </c>
      <c r="O76" s="24" t="s">
        <v>41</v>
      </c>
      <c r="P76" s="24" t="s">
        <v>41</v>
      </c>
      <c r="Q76" s="24">
        <v>625</v>
      </c>
      <c r="R76" s="24" t="s">
        <v>41</v>
      </c>
      <c r="S76" s="24" t="s">
        <v>41</v>
      </c>
      <c r="T76" s="24">
        <v>625</v>
      </c>
      <c r="U76" s="24" t="s">
        <v>41</v>
      </c>
      <c r="V76" s="24" t="s">
        <v>41</v>
      </c>
      <c r="W76" s="24">
        <v>13</v>
      </c>
      <c r="X76" s="24">
        <v>612</v>
      </c>
      <c r="Y76" s="24"/>
      <c r="Z76" s="24"/>
      <c r="AA76" s="24"/>
      <c r="AB76" s="24"/>
      <c r="AC76" s="24"/>
      <c r="AD76" s="24"/>
      <c r="AE76" s="24"/>
    </row>
    <row r="77" spans="1:31" s="3" customFormat="1" ht="30.2" customHeight="1">
      <c r="A77" s="13">
        <f t="shared" ref="A77:A98" si="6">A76+1</f>
        <v>67</v>
      </c>
      <c r="B77" s="17" t="s">
        <v>36</v>
      </c>
      <c r="C77" s="17" t="s">
        <v>147</v>
      </c>
      <c r="D77" s="17"/>
      <c r="E77" s="17" t="s">
        <v>38</v>
      </c>
      <c r="F77" s="25">
        <v>42930.385416666664</v>
      </c>
      <c r="G77" s="26">
        <v>42930.631944444445</v>
      </c>
      <c r="H77" s="17" t="s">
        <v>39</v>
      </c>
      <c r="I77" s="21">
        <f t="shared" si="3"/>
        <v>0.24652777778101154</v>
      </c>
      <c r="J77" s="22">
        <v>5</v>
      </c>
      <c r="K77" s="22">
        <v>55</v>
      </c>
      <c r="L77" s="22">
        <f t="shared" si="4"/>
        <v>0.91666666666666663</v>
      </c>
      <c r="M77" s="22">
        <f t="shared" si="5"/>
        <v>5.916666666666667</v>
      </c>
      <c r="N77" s="23" t="s">
        <v>148</v>
      </c>
      <c r="O77" s="24" t="s">
        <v>41</v>
      </c>
      <c r="P77" s="24" t="s">
        <v>41</v>
      </c>
      <c r="Q77" s="24">
        <v>339</v>
      </c>
      <c r="R77" s="24" t="s">
        <v>41</v>
      </c>
      <c r="S77" s="24" t="s">
        <v>41</v>
      </c>
      <c r="T77" s="24">
        <v>339</v>
      </c>
      <c r="U77" s="24" t="s">
        <v>41</v>
      </c>
      <c r="V77" s="24" t="s">
        <v>41</v>
      </c>
      <c r="W77" s="24">
        <v>7</v>
      </c>
      <c r="X77" s="24">
        <v>332</v>
      </c>
      <c r="Y77" s="24"/>
      <c r="Z77" s="24"/>
      <c r="AA77" s="24"/>
      <c r="AB77" s="24"/>
      <c r="AC77" s="24"/>
      <c r="AD77" s="24"/>
      <c r="AE77" s="24"/>
    </row>
    <row r="78" spans="1:31" s="3" customFormat="1" ht="30.2" customHeight="1">
      <c r="A78" s="13">
        <f t="shared" si="6"/>
        <v>68</v>
      </c>
      <c r="B78" s="17" t="s">
        <v>36</v>
      </c>
      <c r="C78" s="17" t="s">
        <v>146</v>
      </c>
      <c r="D78" s="17"/>
      <c r="E78" s="17" t="s">
        <v>38</v>
      </c>
      <c r="F78" s="25">
        <v>42932.638888888891</v>
      </c>
      <c r="G78" s="26">
        <v>42932.75</v>
      </c>
      <c r="H78" s="17" t="s">
        <v>39</v>
      </c>
      <c r="I78" s="21">
        <f t="shared" si="3"/>
        <v>0.11111111110949423</v>
      </c>
      <c r="J78" s="22">
        <v>2</v>
      </c>
      <c r="K78" s="22">
        <v>40</v>
      </c>
      <c r="L78" s="22">
        <f t="shared" si="4"/>
        <v>0.66666666666666663</v>
      </c>
      <c r="M78" s="22">
        <f t="shared" si="5"/>
        <v>2.6666666666666665</v>
      </c>
      <c r="N78" s="23" t="s">
        <v>117</v>
      </c>
      <c r="O78" s="24" t="s">
        <v>41</v>
      </c>
      <c r="P78" s="24" t="s">
        <v>41</v>
      </c>
      <c r="Q78" s="24">
        <v>625</v>
      </c>
      <c r="R78" s="24" t="s">
        <v>41</v>
      </c>
      <c r="S78" s="24" t="s">
        <v>41</v>
      </c>
      <c r="T78" s="24">
        <v>625</v>
      </c>
      <c r="U78" s="24" t="s">
        <v>41</v>
      </c>
      <c r="V78" s="24" t="s">
        <v>47</v>
      </c>
      <c r="W78" s="24">
        <v>13</v>
      </c>
      <c r="X78" s="24">
        <v>612</v>
      </c>
      <c r="Y78" s="24"/>
      <c r="Z78" s="24"/>
      <c r="AA78" s="24"/>
      <c r="AB78" s="24"/>
      <c r="AC78" s="24"/>
      <c r="AD78" s="24"/>
      <c r="AE78" s="24"/>
    </row>
    <row r="79" spans="1:31" s="3" customFormat="1" ht="30.2" customHeight="1">
      <c r="A79" s="13">
        <f t="shared" si="6"/>
        <v>69</v>
      </c>
      <c r="B79" s="17" t="s">
        <v>36</v>
      </c>
      <c r="C79" s="17" t="s">
        <v>149</v>
      </c>
      <c r="D79" s="17"/>
      <c r="E79" s="17" t="s">
        <v>38</v>
      </c>
      <c r="F79" s="25">
        <v>42940.715277777781</v>
      </c>
      <c r="G79" s="26">
        <v>42940.831944444442</v>
      </c>
      <c r="H79" s="17" t="s">
        <v>39</v>
      </c>
      <c r="I79" s="21">
        <f t="shared" ref="I79:I98" si="7">G79-F79</f>
        <v>0.11666666666133096</v>
      </c>
      <c r="J79" s="22">
        <v>2</v>
      </c>
      <c r="K79" s="22">
        <v>48</v>
      </c>
      <c r="L79" s="22">
        <f t="shared" si="4"/>
        <v>0.8</v>
      </c>
      <c r="M79" s="22">
        <f t="shared" si="5"/>
        <v>2.8</v>
      </c>
      <c r="N79" s="23" t="s">
        <v>134</v>
      </c>
      <c r="O79" s="24" t="s">
        <v>41</v>
      </c>
      <c r="P79" s="24" t="s">
        <v>41</v>
      </c>
      <c r="Q79" s="24">
        <v>285</v>
      </c>
      <c r="R79" s="24" t="s">
        <v>41</v>
      </c>
      <c r="S79" s="24" t="s">
        <v>41</v>
      </c>
      <c r="T79" s="24">
        <v>285</v>
      </c>
      <c r="U79" s="24" t="s">
        <v>41</v>
      </c>
      <c r="V79" s="24" t="s">
        <v>41</v>
      </c>
      <c r="W79" s="24">
        <v>14</v>
      </c>
      <c r="X79" s="24">
        <v>271</v>
      </c>
      <c r="Y79" s="24"/>
      <c r="Z79" s="24"/>
      <c r="AA79" s="24"/>
      <c r="AB79" s="24"/>
      <c r="AC79" s="24"/>
      <c r="AD79" s="24"/>
      <c r="AE79" s="24"/>
    </row>
    <row r="80" spans="1:31" s="3" customFormat="1" ht="30.2" customHeight="1">
      <c r="A80" s="13">
        <f t="shared" si="6"/>
        <v>70</v>
      </c>
      <c r="B80" s="17" t="s">
        <v>36</v>
      </c>
      <c r="C80" s="17" t="s">
        <v>124</v>
      </c>
      <c r="D80" s="17"/>
      <c r="E80" s="17" t="s">
        <v>38</v>
      </c>
      <c r="F80" s="25">
        <v>42950.481944444444</v>
      </c>
      <c r="G80" s="26">
        <v>42950.565972222219</v>
      </c>
      <c r="H80" s="17" t="s">
        <v>39</v>
      </c>
      <c r="I80" s="21">
        <f t="shared" si="7"/>
        <v>8.4027777775190771E-2</v>
      </c>
      <c r="J80" s="22">
        <v>2</v>
      </c>
      <c r="K80" s="22">
        <v>1</v>
      </c>
      <c r="L80" s="22">
        <f t="shared" si="4"/>
        <v>1.6666666666666666E-2</v>
      </c>
      <c r="M80" s="22">
        <f t="shared" si="5"/>
        <v>2.0166666666666666</v>
      </c>
      <c r="N80" s="23" t="s">
        <v>150</v>
      </c>
      <c r="O80" s="24" t="s">
        <v>41</v>
      </c>
      <c r="P80" s="24" t="s">
        <v>41</v>
      </c>
      <c r="Q80" s="24">
        <v>415</v>
      </c>
      <c r="R80" s="24" t="s">
        <v>41</v>
      </c>
      <c r="S80" s="24" t="s">
        <v>41</v>
      </c>
      <c r="T80" s="24">
        <v>415</v>
      </c>
      <c r="U80" s="24" t="s">
        <v>41</v>
      </c>
      <c r="V80" s="24" t="s">
        <v>41</v>
      </c>
      <c r="W80" s="24">
        <v>5</v>
      </c>
      <c r="X80" s="24">
        <v>410</v>
      </c>
      <c r="Y80" s="24"/>
      <c r="Z80" s="24"/>
      <c r="AA80" s="24"/>
      <c r="AB80" s="24"/>
      <c r="AC80" s="24"/>
      <c r="AD80" s="24"/>
      <c r="AE80" s="24"/>
    </row>
    <row r="81" spans="1:31" s="3" customFormat="1" ht="30.2" customHeight="1">
      <c r="A81" s="13">
        <f t="shared" si="6"/>
        <v>71</v>
      </c>
      <c r="B81" s="17" t="s">
        <v>36</v>
      </c>
      <c r="C81" s="18" t="s">
        <v>145</v>
      </c>
      <c r="D81" s="17"/>
      <c r="E81" s="17" t="s">
        <v>38</v>
      </c>
      <c r="F81" s="25">
        <v>42972.834027777775</v>
      </c>
      <c r="G81" s="26">
        <v>42973.118055555555</v>
      </c>
      <c r="H81" s="17" t="s">
        <v>39</v>
      </c>
      <c r="I81" s="21">
        <f t="shared" si="7"/>
        <v>0.28402777777955635</v>
      </c>
      <c r="J81" s="22">
        <v>6</v>
      </c>
      <c r="K81" s="22">
        <v>49</v>
      </c>
      <c r="L81" s="22">
        <f t="shared" si="4"/>
        <v>0.81666666666666665</v>
      </c>
      <c r="M81" s="22">
        <f t="shared" si="5"/>
        <v>6.8166666666666664</v>
      </c>
      <c r="N81" s="23" t="s">
        <v>82</v>
      </c>
      <c r="O81" s="24" t="s">
        <v>41</v>
      </c>
      <c r="P81" s="24" t="s">
        <v>41</v>
      </c>
      <c r="Q81" s="24">
        <v>42</v>
      </c>
      <c r="R81" s="24" t="s">
        <v>41</v>
      </c>
      <c r="S81" s="24" t="s">
        <v>41</v>
      </c>
      <c r="T81" s="24">
        <v>42</v>
      </c>
      <c r="U81" s="24" t="s">
        <v>41</v>
      </c>
      <c r="V81" s="24" t="s">
        <v>41</v>
      </c>
      <c r="W81" s="24" t="s">
        <v>41</v>
      </c>
      <c r="X81" s="24">
        <v>42</v>
      </c>
      <c r="Y81" s="24"/>
      <c r="Z81" s="24"/>
      <c r="AA81" s="24"/>
      <c r="AB81" s="24"/>
      <c r="AC81" s="24"/>
      <c r="AD81" s="24"/>
      <c r="AE81" s="24"/>
    </row>
    <row r="82" spans="1:31" s="3" customFormat="1" ht="30.2" customHeight="1">
      <c r="A82" s="13">
        <f t="shared" si="6"/>
        <v>72</v>
      </c>
      <c r="B82" s="17" t="s">
        <v>36</v>
      </c>
      <c r="C82" s="18" t="s">
        <v>151</v>
      </c>
      <c r="D82" s="17"/>
      <c r="E82" s="17" t="s">
        <v>38</v>
      </c>
      <c r="F82" s="25">
        <v>42989.451388888891</v>
      </c>
      <c r="G82" s="26">
        <v>42989.59375</v>
      </c>
      <c r="H82" s="17" t="s">
        <v>39</v>
      </c>
      <c r="I82" s="21">
        <f t="shared" si="7"/>
        <v>0.14236111110949423</v>
      </c>
      <c r="J82" s="22">
        <v>3</v>
      </c>
      <c r="K82" s="22">
        <v>25</v>
      </c>
      <c r="L82" s="22">
        <f t="shared" si="4"/>
        <v>0.41666666666666669</v>
      </c>
      <c r="M82" s="22">
        <f t="shared" si="5"/>
        <v>3.4166666666666665</v>
      </c>
      <c r="N82" s="23" t="s">
        <v>152</v>
      </c>
      <c r="O82" s="24" t="s">
        <v>41</v>
      </c>
      <c r="P82" s="24" t="s">
        <v>41</v>
      </c>
      <c r="Q82" s="24">
        <v>194</v>
      </c>
      <c r="R82" s="24" t="s">
        <v>41</v>
      </c>
      <c r="S82" s="24" t="s">
        <v>41</v>
      </c>
      <c r="T82" s="24">
        <v>194</v>
      </c>
      <c r="U82" s="24" t="s">
        <v>41</v>
      </c>
      <c r="V82" s="24" t="s">
        <v>41</v>
      </c>
      <c r="W82" s="24" t="s">
        <v>41</v>
      </c>
      <c r="X82" s="24">
        <v>194</v>
      </c>
      <c r="Y82" s="24"/>
      <c r="Z82" s="24"/>
      <c r="AA82" s="24"/>
      <c r="AB82" s="24"/>
      <c r="AC82" s="24"/>
      <c r="AD82" s="24"/>
      <c r="AE82" s="24"/>
    </row>
    <row r="83" spans="1:31" s="3" customFormat="1" ht="30.2" customHeight="1">
      <c r="A83" s="13">
        <f t="shared" si="6"/>
        <v>73</v>
      </c>
      <c r="B83" s="17" t="s">
        <v>36</v>
      </c>
      <c r="C83" s="17" t="s">
        <v>122</v>
      </c>
      <c r="D83" s="17"/>
      <c r="E83" s="17" t="s">
        <v>38</v>
      </c>
      <c r="F83" s="25">
        <v>42996.95416666667</v>
      </c>
      <c r="G83" s="26">
        <v>42997.01666666667</v>
      </c>
      <c r="H83" s="17" t="s">
        <v>39</v>
      </c>
      <c r="I83" s="21">
        <f t="shared" si="7"/>
        <v>6.25E-2</v>
      </c>
      <c r="J83" s="22">
        <v>1</v>
      </c>
      <c r="K83" s="22">
        <v>30</v>
      </c>
      <c r="L83" s="22">
        <f t="shared" si="4"/>
        <v>0.5</v>
      </c>
      <c r="M83" s="22">
        <f t="shared" si="5"/>
        <v>1.5</v>
      </c>
      <c r="N83" s="23" t="s">
        <v>123</v>
      </c>
      <c r="O83" s="24" t="s">
        <v>41</v>
      </c>
      <c r="P83" s="24" t="s">
        <v>41</v>
      </c>
      <c r="Q83" s="24">
        <v>99</v>
      </c>
      <c r="R83" s="24" t="s">
        <v>41</v>
      </c>
      <c r="S83" s="24" t="s">
        <v>41</v>
      </c>
      <c r="T83" s="24">
        <v>99</v>
      </c>
      <c r="U83" s="24" t="s">
        <v>41</v>
      </c>
      <c r="V83" s="24" t="s">
        <v>41</v>
      </c>
      <c r="W83" s="24">
        <v>5</v>
      </c>
      <c r="X83" s="24">
        <v>94</v>
      </c>
      <c r="Y83" s="24"/>
      <c r="Z83" s="24"/>
      <c r="AA83" s="24"/>
      <c r="AB83" s="24"/>
      <c r="AC83" s="24"/>
      <c r="AD83" s="24"/>
      <c r="AE83" s="24"/>
    </row>
    <row r="84" spans="1:31" s="3" customFormat="1" ht="30.2" customHeight="1">
      <c r="A84" s="13">
        <f t="shared" si="6"/>
        <v>74</v>
      </c>
      <c r="B84" s="17" t="s">
        <v>36</v>
      </c>
      <c r="C84" s="17" t="s">
        <v>101</v>
      </c>
      <c r="D84" s="17"/>
      <c r="E84" s="17" t="s">
        <v>38</v>
      </c>
      <c r="F84" s="25">
        <v>42996.993055555555</v>
      </c>
      <c r="G84" s="26">
        <v>42997.427083333336</v>
      </c>
      <c r="H84" s="17" t="s">
        <v>39</v>
      </c>
      <c r="I84" s="21">
        <f t="shared" si="7"/>
        <v>0.43402777778101154</v>
      </c>
      <c r="J84" s="22">
        <v>10</v>
      </c>
      <c r="K84" s="22">
        <v>25</v>
      </c>
      <c r="L84" s="22">
        <f t="shared" si="4"/>
        <v>0.41666666666666669</v>
      </c>
      <c r="M84" s="22">
        <f t="shared" si="5"/>
        <v>10.416666666666666</v>
      </c>
      <c r="N84" s="23" t="s">
        <v>102</v>
      </c>
      <c r="O84" s="24" t="s">
        <v>41</v>
      </c>
      <c r="P84" s="24" t="s">
        <v>41</v>
      </c>
      <c r="Q84" s="24">
        <v>592</v>
      </c>
      <c r="R84" s="24" t="s">
        <v>41</v>
      </c>
      <c r="S84" s="24" t="s">
        <v>41</v>
      </c>
      <c r="T84" s="24">
        <v>592</v>
      </c>
      <c r="U84" s="24" t="s">
        <v>41</v>
      </c>
      <c r="V84" s="24" t="s">
        <v>41</v>
      </c>
      <c r="W84" s="24" t="s">
        <v>41</v>
      </c>
      <c r="X84" s="24">
        <v>592</v>
      </c>
      <c r="Y84" s="24"/>
      <c r="Z84" s="24"/>
      <c r="AA84" s="24"/>
      <c r="AB84" s="24"/>
      <c r="AC84" s="24"/>
      <c r="AD84" s="24"/>
      <c r="AE84" s="24"/>
    </row>
    <row r="85" spans="1:31" s="3" customFormat="1" ht="30.2" customHeight="1">
      <c r="A85" s="13">
        <f t="shared" si="6"/>
        <v>75</v>
      </c>
      <c r="B85" s="17" t="s">
        <v>36</v>
      </c>
      <c r="C85" s="17" t="s">
        <v>104</v>
      </c>
      <c r="D85" s="17"/>
      <c r="E85" s="17" t="s">
        <v>38</v>
      </c>
      <c r="F85" s="25">
        <v>43001.402777777781</v>
      </c>
      <c r="G85" s="26">
        <v>43001.524305555555</v>
      </c>
      <c r="H85" s="17" t="s">
        <v>39</v>
      </c>
      <c r="I85" s="21">
        <f t="shared" si="7"/>
        <v>0.12152777777373558</v>
      </c>
      <c r="J85" s="22">
        <v>2</v>
      </c>
      <c r="K85" s="22">
        <v>55</v>
      </c>
      <c r="L85" s="22">
        <f t="shared" si="4"/>
        <v>0.91666666666666663</v>
      </c>
      <c r="M85" s="22">
        <f t="shared" si="5"/>
        <v>2.9166666666666665</v>
      </c>
      <c r="N85" s="23" t="s">
        <v>105</v>
      </c>
      <c r="O85" s="24" t="s">
        <v>41</v>
      </c>
      <c r="P85" s="24" t="s">
        <v>41</v>
      </c>
      <c r="Q85" s="24">
        <v>472</v>
      </c>
      <c r="R85" s="24" t="s">
        <v>41</v>
      </c>
      <c r="S85" s="24" t="s">
        <v>41</v>
      </c>
      <c r="T85" s="24">
        <v>472</v>
      </c>
      <c r="U85" s="24" t="s">
        <v>41</v>
      </c>
      <c r="V85" s="24" t="s">
        <v>41</v>
      </c>
      <c r="W85" s="24">
        <v>7</v>
      </c>
      <c r="X85" s="24">
        <v>465</v>
      </c>
      <c r="Y85" s="24"/>
      <c r="Z85" s="24"/>
      <c r="AA85" s="24"/>
      <c r="AB85" s="24"/>
      <c r="AC85" s="24"/>
      <c r="AD85" s="24"/>
      <c r="AE85" s="24"/>
    </row>
    <row r="86" spans="1:31" s="3" customFormat="1" ht="30.2" customHeight="1">
      <c r="A86" s="13">
        <f t="shared" si="6"/>
        <v>76</v>
      </c>
      <c r="B86" s="17" t="s">
        <v>36</v>
      </c>
      <c r="C86" s="17" t="s">
        <v>146</v>
      </c>
      <c r="D86" s="17"/>
      <c r="E86" s="17" t="s">
        <v>38</v>
      </c>
      <c r="F86" s="25">
        <v>43001.402777777781</v>
      </c>
      <c r="G86" s="26">
        <v>43001.524305555555</v>
      </c>
      <c r="H86" s="17" t="s">
        <v>39</v>
      </c>
      <c r="I86" s="21">
        <f t="shared" si="7"/>
        <v>0.12152777777373558</v>
      </c>
      <c r="J86" s="22">
        <v>2</v>
      </c>
      <c r="K86" s="22">
        <v>55</v>
      </c>
      <c r="L86" s="22">
        <f t="shared" si="4"/>
        <v>0.91666666666666663</v>
      </c>
      <c r="M86" s="22">
        <f t="shared" si="5"/>
        <v>2.9166666666666665</v>
      </c>
      <c r="N86" s="23" t="s">
        <v>117</v>
      </c>
      <c r="O86" s="24" t="s">
        <v>41</v>
      </c>
      <c r="P86" s="24" t="s">
        <v>41</v>
      </c>
      <c r="Q86" s="24">
        <v>625</v>
      </c>
      <c r="R86" s="24" t="s">
        <v>41</v>
      </c>
      <c r="S86" s="24" t="s">
        <v>41</v>
      </c>
      <c r="T86" s="24">
        <v>625</v>
      </c>
      <c r="U86" s="24" t="s">
        <v>41</v>
      </c>
      <c r="V86" s="24" t="s">
        <v>41</v>
      </c>
      <c r="W86" s="24">
        <v>13</v>
      </c>
      <c r="X86" s="24">
        <v>612</v>
      </c>
      <c r="Y86" s="24"/>
      <c r="Z86" s="24"/>
      <c r="AA86" s="24"/>
      <c r="AB86" s="24"/>
      <c r="AC86" s="24"/>
      <c r="AD86" s="24"/>
      <c r="AE86" s="24"/>
    </row>
    <row r="87" spans="1:31" s="3" customFormat="1" ht="30.2" customHeight="1">
      <c r="A87" s="13">
        <f t="shared" si="6"/>
        <v>77</v>
      </c>
      <c r="B87" s="17" t="s">
        <v>36</v>
      </c>
      <c r="C87" s="17" t="s">
        <v>122</v>
      </c>
      <c r="D87" s="17"/>
      <c r="E87" s="17" t="s">
        <v>38</v>
      </c>
      <c r="F87" s="25">
        <v>43004.857638888891</v>
      </c>
      <c r="G87" s="26">
        <v>43004.958333333336</v>
      </c>
      <c r="H87" s="17" t="s">
        <v>39</v>
      </c>
      <c r="I87" s="21">
        <f t="shared" si="7"/>
        <v>0.10069444444525288</v>
      </c>
      <c r="J87" s="22">
        <v>2</v>
      </c>
      <c r="K87" s="22">
        <v>25</v>
      </c>
      <c r="L87" s="22">
        <f t="shared" si="4"/>
        <v>0.41666666666666669</v>
      </c>
      <c r="M87" s="22">
        <f t="shared" si="5"/>
        <v>2.4166666666666665</v>
      </c>
      <c r="N87" s="23" t="s">
        <v>123</v>
      </c>
      <c r="O87" s="24" t="s">
        <v>41</v>
      </c>
      <c r="P87" s="24" t="s">
        <v>41</v>
      </c>
      <c r="Q87" s="24">
        <v>99</v>
      </c>
      <c r="R87" s="24" t="s">
        <v>41</v>
      </c>
      <c r="S87" s="24" t="s">
        <v>41</v>
      </c>
      <c r="T87" s="24">
        <v>99</v>
      </c>
      <c r="U87" s="24" t="s">
        <v>41</v>
      </c>
      <c r="V87" s="24" t="s">
        <v>41</v>
      </c>
      <c r="W87" s="24">
        <v>5</v>
      </c>
      <c r="X87" s="24">
        <v>94</v>
      </c>
      <c r="Y87" s="24"/>
      <c r="Z87" s="24"/>
      <c r="AA87" s="24"/>
      <c r="AB87" s="24"/>
      <c r="AC87" s="24"/>
      <c r="AD87" s="24"/>
      <c r="AE87" s="24"/>
    </row>
    <row r="88" spans="1:31" s="3" customFormat="1" ht="30.2" customHeight="1">
      <c r="A88" s="13">
        <f t="shared" si="6"/>
        <v>78</v>
      </c>
      <c r="B88" s="17" t="s">
        <v>36</v>
      </c>
      <c r="C88" s="17" t="s">
        <v>104</v>
      </c>
      <c r="D88" s="17"/>
      <c r="E88" s="17" t="s">
        <v>38</v>
      </c>
      <c r="F88" s="25">
        <v>43006.701388888891</v>
      </c>
      <c r="G88" s="26">
        <v>43006.809027777781</v>
      </c>
      <c r="H88" s="17" t="s">
        <v>39</v>
      </c>
      <c r="I88" s="21">
        <f t="shared" si="7"/>
        <v>0.10763888889050577</v>
      </c>
      <c r="J88" s="22">
        <v>2</v>
      </c>
      <c r="K88" s="22">
        <v>35</v>
      </c>
      <c r="L88" s="22">
        <f t="shared" si="4"/>
        <v>0.58333333333333337</v>
      </c>
      <c r="M88" s="22">
        <f t="shared" si="5"/>
        <v>2.5833333333333335</v>
      </c>
      <c r="N88" s="23" t="s">
        <v>105</v>
      </c>
      <c r="O88" s="24" t="s">
        <v>41</v>
      </c>
      <c r="P88" s="24" t="s">
        <v>41</v>
      </c>
      <c r="Q88" s="24">
        <v>472</v>
      </c>
      <c r="R88" s="24" t="s">
        <v>41</v>
      </c>
      <c r="S88" s="24" t="s">
        <v>41</v>
      </c>
      <c r="T88" s="24">
        <v>472</v>
      </c>
      <c r="U88" s="24" t="s">
        <v>41</v>
      </c>
      <c r="V88" s="24" t="s">
        <v>41</v>
      </c>
      <c r="W88" s="24">
        <v>7</v>
      </c>
      <c r="X88" s="24">
        <v>465</v>
      </c>
      <c r="Y88" s="24"/>
      <c r="Z88" s="24"/>
      <c r="AA88" s="24"/>
      <c r="AB88" s="24"/>
      <c r="AC88" s="24"/>
      <c r="AD88" s="24"/>
      <c r="AE88" s="24"/>
    </row>
    <row r="89" spans="1:31" s="3" customFormat="1" ht="30.2" customHeight="1">
      <c r="A89" s="13">
        <f t="shared" si="6"/>
        <v>79</v>
      </c>
      <c r="B89" s="17" t="s">
        <v>36</v>
      </c>
      <c r="C89" s="17" t="s">
        <v>146</v>
      </c>
      <c r="D89" s="17"/>
      <c r="E89" s="17" t="s">
        <v>38</v>
      </c>
      <c r="F89" s="25">
        <v>43006.701388888891</v>
      </c>
      <c r="G89" s="26">
        <v>43006.809027777781</v>
      </c>
      <c r="H89" s="17" t="s">
        <v>39</v>
      </c>
      <c r="I89" s="21">
        <f t="shared" si="7"/>
        <v>0.10763888889050577</v>
      </c>
      <c r="J89" s="22">
        <v>2</v>
      </c>
      <c r="K89" s="22">
        <v>35</v>
      </c>
      <c r="L89" s="22">
        <f t="shared" si="4"/>
        <v>0.58333333333333337</v>
      </c>
      <c r="M89" s="22">
        <f t="shared" si="5"/>
        <v>2.5833333333333335</v>
      </c>
      <c r="N89" s="23" t="s">
        <v>117</v>
      </c>
      <c r="O89" s="24" t="s">
        <v>41</v>
      </c>
      <c r="P89" s="24" t="s">
        <v>41</v>
      </c>
      <c r="Q89" s="24">
        <v>625</v>
      </c>
      <c r="R89" s="24" t="s">
        <v>41</v>
      </c>
      <c r="S89" s="24" t="s">
        <v>41</v>
      </c>
      <c r="T89" s="24">
        <v>625</v>
      </c>
      <c r="U89" s="24" t="s">
        <v>41</v>
      </c>
      <c r="V89" s="24" t="s">
        <v>41</v>
      </c>
      <c r="W89" s="24" t="s">
        <v>41</v>
      </c>
      <c r="X89" s="24">
        <v>625</v>
      </c>
      <c r="Y89" s="24"/>
      <c r="Z89" s="24"/>
      <c r="AA89" s="24"/>
      <c r="AB89" s="24"/>
      <c r="AC89" s="24"/>
      <c r="AD89" s="24"/>
      <c r="AE89" s="24"/>
    </row>
    <row r="90" spans="1:31" s="3" customFormat="1" ht="30.2" customHeight="1">
      <c r="A90" s="13">
        <f t="shared" si="6"/>
        <v>80</v>
      </c>
      <c r="B90" s="17" t="s">
        <v>36</v>
      </c>
      <c r="C90" s="17" t="s">
        <v>153</v>
      </c>
      <c r="D90" s="17"/>
      <c r="E90" s="17" t="s">
        <v>38</v>
      </c>
      <c r="F90" s="25">
        <v>43019.479166666664</v>
      </c>
      <c r="G90" s="26">
        <v>43019.611111111109</v>
      </c>
      <c r="H90" s="17" t="s">
        <v>39</v>
      </c>
      <c r="I90" s="21">
        <f t="shared" si="7"/>
        <v>0.13194444444525288</v>
      </c>
      <c r="J90" s="22">
        <v>3</v>
      </c>
      <c r="K90" s="22">
        <v>10</v>
      </c>
      <c r="L90" s="22">
        <f t="shared" si="4"/>
        <v>0.16666666666666666</v>
      </c>
      <c r="M90" s="22">
        <f t="shared" si="5"/>
        <v>3.1666666666666665</v>
      </c>
      <c r="N90" s="23" t="s">
        <v>90</v>
      </c>
      <c r="O90" s="24" t="s">
        <v>41</v>
      </c>
      <c r="P90" s="24" t="s">
        <v>41</v>
      </c>
      <c r="Q90" s="24">
        <v>9</v>
      </c>
      <c r="R90" s="24" t="s">
        <v>41</v>
      </c>
      <c r="S90" s="24" t="s">
        <v>41</v>
      </c>
      <c r="T90" s="24">
        <v>9</v>
      </c>
      <c r="U90" s="24" t="s">
        <v>41</v>
      </c>
      <c r="V90" s="24" t="s">
        <v>41</v>
      </c>
      <c r="W90" s="24">
        <v>8</v>
      </c>
      <c r="X90" s="24">
        <v>1</v>
      </c>
      <c r="Y90" s="24"/>
      <c r="Z90" s="24"/>
      <c r="AA90" s="24"/>
      <c r="AB90" s="24"/>
      <c r="AC90" s="24"/>
      <c r="AD90" s="24"/>
      <c r="AE90" s="24"/>
    </row>
    <row r="91" spans="1:31" s="3" customFormat="1" ht="30.2" customHeight="1">
      <c r="A91" s="13">
        <f t="shared" si="6"/>
        <v>81</v>
      </c>
      <c r="B91" s="17" t="s">
        <v>36</v>
      </c>
      <c r="C91" s="17" t="s">
        <v>124</v>
      </c>
      <c r="D91" s="17"/>
      <c r="E91" s="17" t="s">
        <v>38</v>
      </c>
      <c r="F91" s="25">
        <v>43025.447916666664</v>
      </c>
      <c r="G91" s="26">
        <v>43025.65625</v>
      </c>
      <c r="H91" s="17" t="s">
        <v>39</v>
      </c>
      <c r="I91" s="21">
        <f t="shared" si="7"/>
        <v>0.20833333333575865</v>
      </c>
      <c r="J91" s="22">
        <v>5</v>
      </c>
      <c r="K91" s="22"/>
      <c r="L91" s="22">
        <f t="shared" si="4"/>
        <v>0</v>
      </c>
      <c r="M91" s="22">
        <f t="shared" si="5"/>
        <v>5</v>
      </c>
      <c r="N91" s="23" t="s">
        <v>150</v>
      </c>
      <c r="O91" s="24" t="s">
        <v>41</v>
      </c>
      <c r="P91" s="24" t="s">
        <v>41</v>
      </c>
      <c r="Q91" s="24">
        <v>415</v>
      </c>
      <c r="R91" s="24" t="s">
        <v>41</v>
      </c>
      <c r="S91" s="24" t="s">
        <v>41</v>
      </c>
      <c r="T91" s="24">
        <v>415</v>
      </c>
      <c r="U91" s="24" t="s">
        <v>41</v>
      </c>
      <c r="V91" s="24" t="s">
        <v>41</v>
      </c>
      <c r="W91" s="24">
        <v>5</v>
      </c>
      <c r="X91" s="24">
        <v>410</v>
      </c>
      <c r="Y91" s="24"/>
      <c r="Z91" s="24"/>
      <c r="AA91" s="24"/>
      <c r="AB91" s="24"/>
      <c r="AC91" s="24"/>
      <c r="AD91" s="24"/>
      <c r="AE91" s="24"/>
    </row>
    <row r="92" spans="1:31" s="3" customFormat="1" ht="30.2" customHeight="1">
      <c r="A92" s="13">
        <f t="shared" si="6"/>
        <v>82</v>
      </c>
      <c r="B92" s="17" t="s">
        <v>36</v>
      </c>
      <c r="C92" s="18" t="s">
        <v>151</v>
      </c>
      <c r="D92" s="17"/>
      <c r="E92" s="17" t="s">
        <v>38</v>
      </c>
      <c r="F92" s="25">
        <v>43035.541666666664</v>
      </c>
      <c r="G92" s="26">
        <v>43035.680555555555</v>
      </c>
      <c r="H92" s="17" t="s">
        <v>39</v>
      </c>
      <c r="I92" s="21">
        <f t="shared" si="7"/>
        <v>0.13888888889050577</v>
      </c>
      <c r="J92" s="22">
        <v>3</v>
      </c>
      <c r="K92" s="22">
        <v>20</v>
      </c>
      <c r="L92" s="22">
        <f t="shared" si="4"/>
        <v>0.33333333333333331</v>
      </c>
      <c r="M92" s="22">
        <f t="shared" si="5"/>
        <v>3.3333333333333335</v>
      </c>
      <c r="N92" s="23" t="s">
        <v>154</v>
      </c>
      <c r="O92" s="24" t="s">
        <v>41</v>
      </c>
      <c r="P92" s="24" t="s">
        <v>41</v>
      </c>
      <c r="Q92" s="24">
        <v>84</v>
      </c>
      <c r="R92" s="24" t="s">
        <v>41</v>
      </c>
      <c r="S92" s="24" t="s">
        <v>41</v>
      </c>
      <c r="T92" s="24">
        <v>84</v>
      </c>
      <c r="U92" s="24" t="s">
        <v>41</v>
      </c>
      <c r="V92" s="24" t="s">
        <v>41</v>
      </c>
      <c r="W92" s="24">
        <v>7</v>
      </c>
      <c r="X92" s="24">
        <v>77</v>
      </c>
      <c r="Y92" s="24"/>
      <c r="Z92" s="24"/>
      <c r="AA92" s="24"/>
      <c r="AB92" s="24"/>
      <c r="AC92" s="24"/>
      <c r="AD92" s="24"/>
      <c r="AE92" s="24"/>
    </row>
    <row r="93" spans="1:31" s="3" customFormat="1" ht="30.2" customHeight="1">
      <c r="A93" s="13">
        <f t="shared" si="6"/>
        <v>83</v>
      </c>
      <c r="B93" s="17" t="s">
        <v>36</v>
      </c>
      <c r="C93" s="17" t="s">
        <v>153</v>
      </c>
      <c r="D93" s="17"/>
      <c r="E93" s="17" t="s">
        <v>38</v>
      </c>
      <c r="F93" s="25">
        <v>43031.819444444445</v>
      </c>
      <c r="G93" s="26">
        <v>43032.576388888891</v>
      </c>
      <c r="H93" s="17" t="s">
        <v>39</v>
      </c>
      <c r="I93" s="21">
        <f t="shared" si="7"/>
        <v>0.75694444444525288</v>
      </c>
      <c r="J93" s="22">
        <v>18</v>
      </c>
      <c r="K93" s="22">
        <v>10</v>
      </c>
      <c r="L93" s="22">
        <f t="shared" si="4"/>
        <v>0.16666666666666666</v>
      </c>
      <c r="M93" s="22">
        <f t="shared" si="5"/>
        <v>18.166666666666668</v>
      </c>
      <c r="N93" s="23" t="s">
        <v>90</v>
      </c>
      <c r="O93" s="24" t="s">
        <v>41</v>
      </c>
      <c r="P93" s="24" t="s">
        <v>41</v>
      </c>
      <c r="Q93" s="24">
        <v>9</v>
      </c>
      <c r="R93" s="24" t="s">
        <v>41</v>
      </c>
      <c r="S93" s="24" t="s">
        <v>41</v>
      </c>
      <c r="T93" s="24">
        <v>9</v>
      </c>
      <c r="U93" s="24" t="s">
        <v>41</v>
      </c>
      <c r="V93" s="24" t="s">
        <v>41</v>
      </c>
      <c r="W93" s="24">
        <v>8</v>
      </c>
      <c r="X93" s="24">
        <v>1</v>
      </c>
      <c r="Y93" s="24"/>
      <c r="Z93" s="24"/>
      <c r="AA93" s="24"/>
      <c r="AB93" s="24"/>
      <c r="AC93" s="24"/>
      <c r="AD93" s="24"/>
      <c r="AE93" s="24"/>
    </row>
    <row r="94" spans="1:31" s="3" customFormat="1" ht="30.2" customHeight="1">
      <c r="A94" s="13">
        <f t="shared" si="6"/>
        <v>84</v>
      </c>
      <c r="B94" s="17" t="s">
        <v>36</v>
      </c>
      <c r="C94" s="17" t="s">
        <v>104</v>
      </c>
      <c r="D94" s="17"/>
      <c r="E94" s="17" t="s">
        <v>38</v>
      </c>
      <c r="F94" s="25">
        <v>43038.607638888891</v>
      </c>
      <c r="G94" s="26">
        <v>43038.774305555555</v>
      </c>
      <c r="H94" s="17" t="s">
        <v>39</v>
      </c>
      <c r="I94" s="21">
        <f t="shared" si="7"/>
        <v>0.16666666666424135</v>
      </c>
      <c r="J94" s="22">
        <v>4</v>
      </c>
      <c r="K94" s="22"/>
      <c r="L94" s="22">
        <f t="shared" si="4"/>
        <v>0</v>
      </c>
      <c r="M94" s="22">
        <f t="shared" si="5"/>
        <v>4</v>
      </c>
      <c r="N94" s="23" t="s">
        <v>155</v>
      </c>
      <c r="O94" s="24" t="s">
        <v>41</v>
      </c>
      <c r="P94" s="24" t="s">
        <v>41</v>
      </c>
      <c r="Q94" s="24">
        <v>472</v>
      </c>
      <c r="R94" s="24" t="s">
        <v>41</v>
      </c>
      <c r="S94" s="24" t="s">
        <v>41</v>
      </c>
      <c r="T94" s="24">
        <v>472</v>
      </c>
      <c r="U94" s="24" t="s">
        <v>41</v>
      </c>
      <c r="V94" s="24" t="s">
        <v>41</v>
      </c>
      <c r="W94" s="24">
        <v>6</v>
      </c>
      <c r="X94" s="24">
        <v>466</v>
      </c>
      <c r="Y94" s="24"/>
      <c r="Z94" s="24"/>
      <c r="AA94" s="24"/>
      <c r="AB94" s="24"/>
      <c r="AC94" s="24"/>
      <c r="AD94" s="24"/>
      <c r="AE94" s="24"/>
    </row>
    <row r="95" spans="1:31" s="3" customFormat="1" ht="30.2" customHeight="1">
      <c r="A95" s="13">
        <f t="shared" si="6"/>
        <v>85</v>
      </c>
      <c r="B95" s="17" t="s">
        <v>36</v>
      </c>
      <c r="C95" s="17" t="s">
        <v>153</v>
      </c>
      <c r="D95" s="17"/>
      <c r="E95" s="17" t="s">
        <v>38</v>
      </c>
      <c r="F95" s="25">
        <v>43057.666666666664</v>
      </c>
      <c r="G95" s="26">
        <v>43057.761805555558</v>
      </c>
      <c r="H95" s="17" t="s">
        <v>39</v>
      </c>
      <c r="I95" s="21">
        <f t="shared" si="7"/>
        <v>9.5138888893416151E-2</v>
      </c>
      <c r="J95" s="22">
        <v>2</v>
      </c>
      <c r="K95" s="22">
        <v>17</v>
      </c>
      <c r="L95" s="22">
        <f t="shared" si="4"/>
        <v>0.28333333333333333</v>
      </c>
      <c r="M95" s="22">
        <f t="shared" si="5"/>
        <v>2.2833333333333332</v>
      </c>
      <c r="N95" s="23" t="s">
        <v>90</v>
      </c>
      <c r="O95" s="24" t="s">
        <v>41</v>
      </c>
      <c r="P95" s="24" t="s">
        <v>41</v>
      </c>
      <c r="Q95" s="24">
        <v>9</v>
      </c>
      <c r="R95" s="24" t="s">
        <v>41</v>
      </c>
      <c r="S95" s="24" t="s">
        <v>41</v>
      </c>
      <c r="T95" s="24">
        <v>9</v>
      </c>
      <c r="U95" s="24" t="s">
        <v>41</v>
      </c>
      <c r="V95" s="24" t="s">
        <v>41</v>
      </c>
      <c r="W95" s="24">
        <v>8</v>
      </c>
      <c r="X95" s="24">
        <v>1</v>
      </c>
      <c r="Y95" s="24"/>
      <c r="Z95" s="24"/>
      <c r="AA95" s="24"/>
      <c r="AB95" s="24"/>
      <c r="AC95" s="24"/>
      <c r="AD95" s="24"/>
      <c r="AE95" s="24"/>
    </row>
    <row r="96" spans="1:31" s="3" customFormat="1" ht="30.2" customHeight="1">
      <c r="A96" s="13">
        <f t="shared" si="6"/>
        <v>86</v>
      </c>
      <c r="B96" s="17" t="s">
        <v>36</v>
      </c>
      <c r="C96" s="17" t="s">
        <v>156</v>
      </c>
      <c r="D96" s="17"/>
      <c r="E96" s="17" t="s">
        <v>38</v>
      </c>
      <c r="F96" s="25">
        <v>43064.520833333336</v>
      </c>
      <c r="G96" s="26">
        <v>43064.680555555555</v>
      </c>
      <c r="H96" s="17" t="s">
        <v>39</v>
      </c>
      <c r="I96" s="21">
        <f t="shared" si="7"/>
        <v>0.15972222221898846</v>
      </c>
      <c r="J96" s="22">
        <v>3</v>
      </c>
      <c r="K96" s="22">
        <v>50</v>
      </c>
      <c r="L96" s="22">
        <f t="shared" si="4"/>
        <v>0.83333333333333337</v>
      </c>
      <c r="M96" s="22">
        <f t="shared" si="5"/>
        <v>3.8333333333333335</v>
      </c>
      <c r="N96" s="23" t="s">
        <v>157</v>
      </c>
      <c r="O96" s="24" t="s">
        <v>41</v>
      </c>
      <c r="P96" s="24" t="s">
        <v>41</v>
      </c>
      <c r="Q96" s="24">
        <v>260</v>
      </c>
      <c r="R96" s="24" t="s">
        <v>41</v>
      </c>
      <c r="S96" s="24" t="s">
        <v>41</v>
      </c>
      <c r="T96" s="24">
        <v>260</v>
      </c>
      <c r="U96" s="24" t="s">
        <v>41</v>
      </c>
      <c r="V96" s="24" t="s">
        <v>41</v>
      </c>
      <c r="W96" s="24">
        <v>260</v>
      </c>
      <c r="X96" s="24" t="s">
        <v>41</v>
      </c>
      <c r="Y96" s="24"/>
      <c r="Z96" s="24"/>
      <c r="AA96" s="24"/>
      <c r="AB96" s="24"/>
      <c r="AC96" s="24"/>
      <c r="AD96" s="24"/>
      <c r="AE96" s="24"/>
    </row>
    <row r="97" spans="1:31" s="3" customFormat="1" ht="30.2" customHeight="1">
      <c r="A97" s="13">
        <f t="shared" si="6"/>
        <v>87</v>
      </c>
      <c r="B97" s="17" t="s">
        <v>36</v>
      </c>
      <c r="C97" s="17" t="s">
        <v>158</v>
      </c>
      <c r="D97" s="17"/>
      <c r="E97" s="17" t="s">
        <v>38</v>
      </c>
      <c r="F97" s="25">
        <v>43084.434027777781</v>
      </c>
      <c r="G97" s="26">
        <v>43084.534722222219</v>
      </c>
      <c r="H97" s="17" t="s">
        <v>39</v>
      </c>
      <c r="I97" s="21">
        <f t="shared" si="7"/>
        <v>0.10069444443797693</v>
      </c>
      <c r="J97" s="22">
        <v>2</v>
      </c>
      <c r="K97" s="22">
        <v>25</v>
      </c>
      <c r="L97" s="22">
        <f t="shared" si="4"/>
        <v>0.41666666666666669</v>
      </c>
      <c r="M97" s="22">
        <f t="shared" si="5"/>
        <v>2.4166666666666665</v>
      </c>
      <c r="N97" s="23" t="s">
        <v>159</v>
      </c>
      <c r="O97" s="24" t="s">
        <v>41</v>
      </c>
      <c r="P97" s="24" t="s">
        <v>41</v>
      </c>
      <c r="Q97" s="24">
        <v>237</v>
      </c>
      <c r="R97" s="24" t="s">
        <v>41</v>
      </c>
      <c r="S97" s="24" t="s">
        <v>41</v>
      </c>
      <c r="T97" s="24">
        <v>237</v>
      </c>
      <c r="U97" s="24" t="s">
        <v>41</v>
      </c>
      <c r="V97" s="24" t="s">
        <v>41</v>
      </c>
      <c r="W97" s="24">
        <v>10</v>
      </c>
      <c r="X97" s="24">
        <v>227</v>
      </c>
      <c r="Y97" s="24"/>
      <c r="Z97" s="24"/>
      <c r="AA97" s="24"/>
      <c r="AB97" s="24"/>
      <c r="AC97" s="24"/>
      <c r="AD97" s="24"/>
      <c r="AE97" s="24"/>
    </row>
    <row r="98" spans="1:31" s="3" customFormat="1" ht="30.2" customHeight="1">
      <c r="A98" s="13">
        <f t="shared" si="6"/>
        <v>88</v>
      </c>
      <c r="B98" s="17" t="s">
        <v>36</v>
      </c>
      <c r="C98" s="17" t="s">
        <v>160</v>
      </c>
      <c r="D98" s="17"/>
      <c r="E98" s="17" t="s">
        <v>38</v>
      </c>
      <c r="F98" s="25">
        <v>43087.388888888891</v>
      </c>
      <c r="G98" s="26">
        <v>43087.606249999997</v>
      </c>
      <c r="H98" s="17" t="s">
        <v>39</v>
      </c>
      <c r="I98" s="21">
        <f t="shared" si="7"/>
        <v>0.21736111110658385</v>
      </c>
      <c r="J98" s="22">
        <v>5</v>
      </c>
      <c r="K98" s="22">
        <v>13</v>
      </c>
      <c r="L98" s="22">
        <f t="shared" si="4"/>
        <v>0.21666666666666667</v>
      </c>
      <c r="M98" s="22">
        <f t="shared" si="5"/>
        <v>5.2166666666666668</v>
      </c>
      <c r="N98" s="23" t="s">
        <v>161</v>
      </c>
      <c r="O98" s="24" t="s">
        <v>41</v>
      </c>
      <c r="P98" s="24" t="s">
        <v>41</v>
      </c>
      <c r="Q98" s="24">
        <v>241</v>
      </c>
      <c r="R98" s="24" t="s">
        <v>41</v>
      </c>
      <c r="S98" s="24" t="s">
        <v>41</v>
      </c>
      <c r="T98" s="24">
        <v>241</v>
      </c>
      <c r="U98" s="24" t="s">
        <v>41</v>
      </c>
      <c r="V98" s="24" t="s">
        <v>41</v>
      </c>
      <c r="W98" s="24">
        <v>2</v>
      </c>
      <c r="X98" s="24">
        <v>239</v>
      </c>
      <c r="Y98" s="24"/>
      <c r="Z98" s="24"/>
      <c r="AA98" s="24"/>
      <c r="AB98" s="24"/>
      <c r="AC98" s="24"/>
      <c r="AD98" s="24"/>
      <c r="AE98" s="24"/>
    </row>
    <row r="99" spans="1:31" s="3" customFormat="1" ht="30.2" customHeight="1">
      <c r="A99" s="29" t="s">
        <v>162</v>
      </c>
      <c r="B99" s="29"/>
      <c r="C99" s="29"/>
      <c r="D99" s="29"/>
      <c r="E99" s="29"/>
      <c r="F99" s="29"/>
      <c r="G99" s="29"/>
      <c r="H99" s="30" t="s">
        <v>163</v>
      </c>
      <c r="I99" s="31">
        <f>I100+I101+I102</f>
        <v>397.43333333333345</v>
      </c>
      <c r="J99" s="31">
        <f>J100+J101+J102</f>
        <v>0</v>
      </c>
      <c r="K99" s="31">
        <f>K100+K101+K102</f>
        <v>0</v>
      </c>
      <c r="L99" s="31">
        <f>L100+L101+L102</f>
        <v>0</v>
      </c>
      <c r="M99" s="31"/>
      <c r="N99" s="30" t="s">
        <v>164</v>
      </c>
      <c r="O99" s="30" t="s">
        <v>164</v>
      </c>
      <c r="P99" s="24"/>
      <c r="Q99" s="31">
        <f>Q100+Q101+Q102</f>
        <v>25269</v>
      </c>
      <c r="R99" s="31">
        <f>R100+R101+R102</f>
        <v>0</v>
      </c>
      <c r="S99" s="31">
        <f>S100+S101+S102</f>
        <v>1</v>
      </c>
      <c r="T99" s="31">
        <f>T100+T101+T102</f>
        <v>25268</v>
      </c>
      <c r="U99" s="24"/>
      <c r="V99" s="24"/>
      <c r="W99" s="24"/>
      <c r="X99" s="24"/>
      <c r="Y99" s="24"/>
      <c r="Z99" s="24"/>
      <c r="AA99" s="24"/>
      <c r="AB99" s="30" t="s">
        <v>164</v>
      </c>
      <c r="AC99" s="30" t="s">
        <v>164</v>
      </c>
      <c r="AD99" s="30" t="s">
        <v>164</v>
      </c>
      <c r="AE99" s="30" t="s">
        <v>165</v>
      </c>
    </row>
    <row r="100" spans="1:31" s="3" customFormat="1" ht="15.75" customHeight="1">
      <c r="A100" s="29" t="s">
        <v>166</v>
      </c>
      <c r="B100" s="29"/>
      <c r="C100" s="29"/>
      <c r="D100" s="29"/>
      <c r="E100" s="29"/>
      <c r="F100" s="29"/>
      <c r="G100" s="29"/>
      <c r="H100" s="30" t="s">
        <v>167</v>
      </c>
      <c r="I100" s="31">
        <f>M100</f>
        <v>0</v>
      </c>
      <c r="J100" s="30"/>
      <c r="K100" s="30"/>
      <c r="L100" s="30"/>
      <c r="M100" s="31"/>
      <c r="N100" s="30" t="s">
        <v>164</v>
      </c>
      <c r="O100" s="30" t="s">
        <v>164</v>
      </c>
      <c r="P100" s="24"/>
      <c r="Q100" s="31">
        <f>R100+S100+T100</f>
        <v>0</v>
      </c>
      <c r="R100" s="31"/>
      <c r="S100" s="31"/>
      <c r="T100" s="31"/>
      <c r="U100" s="31"/>
      <c r="V100" s="31"/>
      <c r="W100" s="31"/>
      <c r="X100" s="31"/>
      <c r="Y100" s="24"/>
      <c r="Z100" s="24"/>
      <c r="AA100" s="24"/>
      <c r="AB100" s="30" t="s">
        <v>164</v>
      </c>
      <c r="AC100" s="30" t="s">
        <v>164</v>
      </c>
      <c r="AD100" s="30" t="s">
        <v>164</v>
      </c>
      <c r="AE100" s="30">
        <v>0</v>
      </c>
    </row>
    <row r="101" spans="1:31" s="3" customFormat="1" ht="15.75" customHeight="1">
      <c r="A101" s="29" t="s">
        <v>168</v>
      </c>
      <c r="B101" s="29"/>
      <c r="C101" s="29"/>
      <c r="D101" s="29"/>
      <c r="E101" s="29"/>
      <c r="F101" s="29"/>
      <c r="G101" s="29"/>
      <c r="H101" s="30" t="s">
        <v>39</v>
      </c>
      <c r="I101" s="31">
        <f>M101</f>
        <v>397.43333333333345</v>
      </c>
      <c r="J101" s="32"/>
      <c r="K101" s="32"/>
      <c r="L101" s="32"/>
      <c r="M101" s="31">
        <f>M11+M12+M13+M14+M15+M16+M17+M18+M19+M20+M21+M22+M23+M24+M25+M26+M27+M28+M29+M30+M31+M32+M33+M34+M35+M36+M37+M38+M39+M40+M41+M42+M43+M44+M45+M46+M47+M48+M49+M50+M51+M52+M53+M54+M55+M56+M57+M58+M59+M60+M61+M62+M63+M64+M65+M66+M67+M68+M69+M70+M71+M72+M73+M74+M75+M76+M77+M78+M79+M80+M81+M82+M83+M84+M85+M86+M87+M88+M89+M90+M91+M92+M93+M94+M95+M96+M97+M98</f>
        <v>397.43333333333345</v>
      </c>
      <c r="N101" s="30" t="s">
        <v>164</v>
      </c>
      <c r="O101" s="30" t="s">
        <v>164</v>
      </c>
      <c r="P101" s="24"/>
      <c r="Q101" s="31">
        <f>R101+S101+T101</f>
        <v>25269</v>
      </c>
      <c r="R101" s="31"/>
      <c r="S101" s="31">
        <v>1</v>
      </c>
      <c r="T101" s="31">
        <f>T11+T12+T13+T14+T15+T16+T17+T18+T19+T20+T21+T22+T23+T24+T25+T26+T27+T28+T29+T30+T31+T32+T33+T34+T35+T36+T37+T38+T39+T40+T41+T42+T43+T44+T45+T46+T47+T48+T49+T50+T51+T52+T53+T54+T55+T56+T57+T58+T59+T60+T61+T62+T63+T64+T65+T66+T67+T68+T69+T70+T71+T72+T73+T74+T75+T76+T77+T78+T79+T80+T81+T82+T83+T84+T85+T86+T87+T88+T89+T90+T91+T92+T93+T94+T95+T96+T97+T98</f>
        <v>25268</v>
      </c>
      <c r="U101" s="31"/>
      <c r="V101" s="31"/>
      <c r="W101" s="31"/>
      <c r="X101" s="31"/>
      <c r="Y101" s="24"/>
      <c r="Z101" s="24"/>
      <c r="AA101" s="24"/>
      <c r="AB101" s="30" t="s">
        <v>164</v>
      </c>
      <c r="AC101" s="30" t="s">
        <v>164</v>
      </c>
      <c r="AD101" s="30" t="s">
        <v>164</v>
      </c>
      <c r="AE101" s="30">
        <v>0</v>
      </c>
    </row>
    <row r="102" spans="1:31" s="3" customFormat="1" ht="15.75" customHeight="1">
      <c r="A102" s="29" t="s">
        <v>169</v>
      </c>
      <c r="B102" s="29"/>
      <c r="C102" s="29"/>
      <c r="D102" s="29"/>
      <c r="E102" s="29"/>
      <c r="F102" s="29"/>
      <c r="G102" s="29"/>
      <c r="H102" s="30" t="s">
        <v>170</v>
      </c>
      <c r="I102" s="31">
        <f>M102</f>
        <v>0</v>
      </c>
      <c r="J102" s="30"/>
      <c r="K102" s="30"/>
      <c r="L102" s="30"/>
      <c r="M102" s="31"/>
      <c r="N102" s="30" t="s">
        <v>164</v>
      </c>
      <c r="O102" s="30" t="s">
        <v>164</v>
      </c>
      <c r="P102" s="24"/>
      <c r="Q102" s="31">
        <f>R102+S102+T102</f>
        <v>0</v>
      </c>
      <c r="R102" s="31"/>
      <c r="S102" s="31"/>
      <c r="T102" s="31"/>
      <c r="U102" s="31"/>
      <c r="V102" s="31"/>
      <c r="W102" s="31"/>
      <c r="X102" s="31"/>
      <c r="Y102" s="24"/>
      <c r="Z102" s="24"/>
      <c r="AA102" s="24"/>
      <c r="AB102" s="30" t="s">
        <v>164</v>
      </c>
      <c r="AC102" s="30" t="s">
        <v>164</v>
      </c>
      <c r="AD102" s="30" t="s">
        <v>164</v>
      </c>
      <c r="AE102" s="30" t="s">
        <v>165</v>
      </c>
    </row>
    <row r="103" spans="1:31" s="3" customFormat="1" ht="30.2" customHeight="1">
      <c r="A103" s="29" t="s">
        <v>171</v>
      </c>
      <c r="B103" s="29"/>
      <c r="C103" s="29"/>
      <c r="D103" s="29"/>
      <c r="E103" s="29"/>
      <c r="F103" s="29"/>
      <c r="G103" s="29"/>
      <c r="H103" s="30" t="s">
        <v>172</v>
      </c>
      <c r="I103" s="30" t="s">
        <v>164</v>
      </c>
      <c r="J103" s="30"/>
      <c r="K103" s="30"/>
      <c r="L103" s="30"/>
      <c r="M103" s="30"/>
      <c r="N103" s="30" t="s">
        <v>164</v>
      </c>
      <c r="O103" s="30" t="s">
        <v>164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30" t="s">
        <v>164</v>
      </c>
      <c r="AC103" s="30" t="s">
        <v>164</v>
      </c>
      <c r="AD103" s="30" t="s">
        <v>164</v>
      </c>
      <c r="AE103" s="30">
        <v>1</v>
      </c>
    </row>
    <row r="105" spans="1:31">
      <c r="C105" t="s">
        <v>173</v>
      </c>
      <c r="M105" s="33">
        <f>M11</f>
        <v>5.416666666666667</v>
      </c>
      <c r="N105" s="33"/>
      <c r="O105" s="33"/>
      <c r="P105" s="33"/>
      <c r="Q105" s="33">
        <f>Q11</f>
        <v>454</v>
      </c>
      <c r="R105" s="33"/>
      <c r="S105" s="33"/>
      <c r="T105" s="33"/>
    </row>
    <row r="106" spans="1:31">
      <c r="C106" t="s">
        <v>174</v>
      </c>
      <c r="M106" s="33">
        <f>M12+M13+M14+M15+M16+M17+M18+M19+M20+M21+M25+M26</f>
        <v>29.599999999999998</v>
      </c>
      <c r="N106" s="33"/>
      <c r="O106" s="33"/>
      <c r="P106" s="33"/>
      <c r="Q106" s="33">
        <f>Q12+Q13+Q14+Q15+Q16+Q17+Q18+Q19+Q20+Q21+Q25+Q26</f>
        <v>2708</v>
      </c>
      <c r="R106" s="33"/>
      <c r="S106" s="33"/>
      <c r="T106" s="33"/>
    </row>
    <row r="107" spans="1:31">
      <c r="C107" t="s">
        <v>175</v>
      </c>
      <c r="M107" s="33">
        <f>M27+M28+M29+M30+M22+M23+M24</f>
        <v>30.300000000000004</v>
      </c>
      <c r="N107" s="33"/>
      <c r="O107" s="33"/>
      <c r="P107" s="33"/>
      <c r="Q107" s="33">
        <f>Q27+Q28+Q29+Q30+Q22+Q23+Q24</f>
        <v>831</v>
      </c>
      <c r="R107" s="33"/>
      <c r="S107" s="33"/>
      <c r="T107" s="33"/>
    </row>
    <row r="108" spans="1:31">
      <c r="C108" t="s">
        <v>176</v>
      </c>
      <c r="M108" s="33">
        <f>M31+M32+M33+M34+M35</f>
        <v>21.35</v>
      </c>
      <c r="N108" s="33"/>
      <c r="O108" s="33"/>
      <c r="P108" s="33"/>
      <c r="Q108" s="33">
        <f>Q31+Q32+Q33+Q34+Q35</f>
        <v>1124</v>
      </c>
      <c r="R108" s="33"/>
      <c r="S108" s="33"/>
      <c r="T108" s="33"/>
    </row>
    <row r="109" spans="1:31">
      <c r="C109" t="s">
        <v>177</v>
      </c>
      <c r="M109" s="33">
        <f>M36+M37+M38+M39+M40+M41+M42+M43+M44+M45+M46+M47+M48+M49+M50+M51+M52</f>
        <v>76.2</v>
      </c>
      <c r="N109" s="33"/>
      <c r="O109" s="33"/>
      <c r="P109" s="33"/>
      <c r="Q109" s="33">
        <f>Q36+Q37+Q38+Q39+Q40+Q41+Q42+Q43+Q44+Q45+Q46+Q47+Q48+Q49+Q50+Q51+Q52</f>
        <v>6524</v>
      </c>
      <c r="R109" s="33"/>
      <c r="S109" s="33"/>
      <c r="T109" s="33"/>
    </row>
    <row r="110" spans="1:31">
      <c r="C110" t="s">
        <v>178</v>
      </c>
      <c r="M110" s="33">
        <f>M55+M56+M57+M58+M59+M60+M53+M54</f>
        <v>34.283333333333331</v>
      </c>
      <c r="N110" s="33"/>
      <c r="O110" s="33"/>
      <c r="P110" s="33"/>
      <c r="Q110" s="33">
        <f>Q55+Q56+Q57+Q58+Q59+Q60+Q53+Q54</f>
        <v>2020</v>
      </c>
      <c r="R110" s="33"/>
      <c r="S110" s="33"/>
      <c r="T110" s="33"/>
    </row>
    <row r="111" spans="1:31">
      <c r="C111" t="s">
        <v>179</v>
      </c>
      <c r="M111" s="33">
        <f>M61+M62+M63+M64+M65+M66+M67+M68+M69+M70+M71+M72+M73+M74+M75+M76+M77+M78+M79+M80</f>
        <v>117.3</v>
      </c>
      <c r="N111" s="33"/>
      <c r="O111" s="33"/>
      <c r="P111" s="33"/>
      <c r="Q111" s="33">
        <f>Q61+Q62+Q63+Q64+Q65+Q66+Q67+Q68+Q69+Q70+Q71+Q72+Q73+Q74+Q75+Q76+Q77+Q78+Q79+Q80</f>
        <v>6652</v>
      </c>
      <c r="R111" s="33"/>
      <c r="S111" s="33"/>
      <c r="T111" s="33"/>
    </row>
    <row r="112" spans="1:31">
      <c r="C112" t="s">
        <v>180</v>
      </c>
      <c r="M112" s="33">
        <f>'8.1'!M81</f>
        <v>6.8166666666666664</v>
      </c>
      <c r="N112" s="33"/>
      <c r="O112" s="33"/>
      <c r="P112" s="33"/>
      <c r="Q112" s="33">
        <f>'8.1'!Q81</f>
        <v>42</v>
      </c>
      <c r="R112" s="33"/>
      <c r="S112" s="33"/>
      <c r="T112" s="33"/>
    </row>
    <row r="113" spans="3:20">
      <c r="C113" t="s">
        <v>181</v>
      </c>
      <c r="M113" s="33">
        <f>M83+M84+M85+M86+M87+M88+M89+M82</f>
        <v>28.75</v>
      </c>
      <c r="N113" s="33"/>
      <c r="O113" s="33"/>
      <c r="P113" s="33"/>
      <c r="Q113" s="33">
        <f>Q83+Q84+Q85+Q86+Q87+Q88+Q89+Q82</f>
        <v>3178</v>
      </c>
      <c r="R113" s="33"/>
      <c r="S113" s="33"/>
      <c r="T113" s="33"/>
    </row>
    <row r="114" spans="3:20">
      <c r="C114" t="s">
        <v>182</v>
      </c>
      <c r="M114" s="33">
        <f>M90+M91+M92+M93+M94</f>
        <v>33.666666666666671</v>
      </c>
      <c r="N114" s="33"/>
      <c r="O114" s="33"/>
      <c r="P114" s="33"/>
      <c r="Q114" s="33">
        <f>Q90+Q91+Q92+Q93+Q94</f>
        <v>989</v>
      </c>
      <c r="R114" s="33"/>
      <c r="S114" s="33"/>
      <c r="T114" s="33"/>
    </row>
    <row r="115" spans="3:20">
      <c r="C115" t="s">
        <v>183</v>
      </c>
      <c r="M115" s="33">
        <f>M95+M96</f>
        <v>6.1166666666666671</v>
      </c>
      <c r="N115" s="33"/>
      <c r="O115" s="33"/>
      <c r="P115" s="33"/>
      <c r="Q115" s="33">
        <f>Q95+Q96</f>
        <v>269</v>
      </c>
      <c r="R115" s="33"/>
      <c r="S115" s="33"/>
      <c r="T115" s="33"/>
    </row>
    <row r="116" spans="3:20">
      <c r="C116" t="s">
        <v>184</v>
      </c>
      <c r="M116" s="33">
        <f>M97+M98</f>
        <v>7.6333333333333329</v>
      </c>
      <c r="N116" s="33"/>
      <c r="O116" s="33"/>
      <c r="P116" s="33"/>
      <c r="Q116" s="33">
        <f>Q97+Q98</f>
        <v>478</v>
      </c>
      <c r="R116" s="33"/>
      <c r="S116" s="33"/>
      <c r="T116" s="33"/>
    </row>
    <row r="117" spans="3:20">
      <c r="M117" s="33">
        <f>SUM(M105:M116)</f>
        <v>397.43333333333334</v>
      </c>
      <c r="N117" s="33"/>
      <c r="O117" s="33"/>
      <c r="P117" s="33"/>
      <c r="Q117" s="33">
        <f>SUM(Q105:Q116)</f>
        <v>25269</v>
      </c>
      <c r="S117" s="33"/>
    </row>
  </sheetData>
  <autoFilter ref="A10:AN103"/>
  <mergeCells count="32">
    <mergeCell ref="A100:G100"/>
    <mergeCell ref="A101:G101"/>
    <mergeCell ref="A102:G102"/>
    <mergeCell ref="A103:G103"/>
    <mergeCell ref="AD7:AD9"/>
    <mergeCell ref="Q8:Q9"/>
    <mergeCell ref="R8:T8"/>
    <mergeCell ref="U8:X8"/>
    <mergeCell ref="Y8:Y9"/>
    <mergeCell ref="A99:G99"/>
    <mergeCell ref="O7:O9"/>
    <mergeCell ref="P7:P9"/>
    <mergeCell ref="Q7:Y7"/>
    <mergeCell ref="Z7:Z9"/>
    <mergeCell ref="AB7:AB9"/>
    <mergeCell ref="AC7:AC9"/>
    <mergeCell ref="F7:F9"/>
    <mergeCell ref="G7:G9"/>
    <mergeCell ref="H7:H9"/>
    <mergeCell ref="I7:I9"/>
    <mergeCell ref="M7:M9"/>
    <mergeCell ref="N7:N9"/>
    <mergeCell ref="A6:I6"/>
    <mergeCell ref="N6:Z6"/>
    <mergeCell ref="AA6:AA9"/>
    <mergeCell ref="AB6:AD6"/>
    <mergeCell ref="AE6:AE9"/>
    <mergeCell ref="A7:A9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8" scale="34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8.1</vt:lpstr>
      <vt:lpstr>'8.1'!Область_печати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2018-04-01T23:33:12Z</dcterms:created>
  <dcterms:modified xsi:type="dcterms:W3CDTF">2018-04-01T23:33:22Z</dcterms:modified>
</cp:coreProperties>
</file>